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245" windowHeight="7680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AC52" i="1" l="1"/>
  <c r="AB52" i="1"/>
  <c r="X52" i="1"/>
  <c r="Y52" i="1" s="1"/>
  <c r="U52" i="1"/>
  <c r="T52" i="1"/>
  <c r="P52" i="1"/>
  <c r="Q52" i="1" s="1"/>
  <c r="M52" i="1"/>
  <c r="L52" i="1"/>
  <c r="H52" i="1"/>
  <c r="I52" i="1" s="1"/>
  <c r="AC46" i="1"/>
  <c r="AB46" i="1"/>
  <c r="X46" i="1"/>
  <c r="Y46" i="1" s="1"/>
  <c r="U46" i="1"/>
  <c r="T46" i="1"/>
  <c r="P46" i="1"/>
  <c r="Q46" i="1" s="1"/>
  <c r="M46" i="1"/>
  <c r="L46" i="1"/>
  <c r="H46" i="1"/>
  <c r="I46" i="1" s="1"/>
  <c r="AC45" i="1"/>
  <c r="AB45" i="1"/>
  <c r="X45" i="1"/>
  <c r="Y45" i="1" s="1"/>
  <c r="U45" i="1"/>
  <c r="T45" i="1"/>
  <c r="P45" i="1"/>
  <c r="Q45" i="1" s="1"/>
  <c r="M45" i="1"/>
  <c r="L45" i="1"/>
  <c r="H45" i="1"/>
  <c r="I45" i="1" s="1"/>
  <c r="AC43" i="1"/>
  <c r="AB43" i="1"/>
  <c r="X43" i="1"/>
  <c r="Y43" i="1" s="1"/>
  <c r="U43" i="1"/>
  <c r="T43" i="1"/>
  <c r="P43" i="1"/>
  <c r="Q43" i="1" s="1"/>
  <c r="M43" i="1"/>
  <c r="L43" i="1"/>
  <c r="H43" i="1"/>
  <c r="I43" i="1" s="1"/>
  <c r="AC42" i="1"/>
  <c r="AB42" i="1"/>
  <c r="X42" i="1"/>
  <c r="Y42" i="1" s="1"/>
  <c r="U42" i="1"/>
  <c r="T42" i="1"/>
  <c r="P42" i="1"/>
  <c r="Q42" i="1" s="1"/>
  <c r="M42" i="1"/>
  <c r="L42" i="1"/>
  <c r="H42" i="1"/>
  <c r="I42" i="1" s="1"/>
  <c r="AC41" i="1"/>
  <c r="AB41" i="1"/>
  <c r="X41" i="1"/>
  <c r="Y41" i="1" s="1"/>
  <c r="U41" i="1"/>
  <c r="T41" i="1"/>
  <c r="P41" i="1"/>
  <c r="Q41" i="1" s="1"/>
  <c r="M41" i="1"/>
  <c r="L41" i="1"/>
  <c r="H41" i="1"/>
  <c r="I41" i="1" s="1"/>
  <c r="AC40" i="1"/>
  <c r="AB40" i="1"/>
  <c r="X40" i="1"/>
  <c r="Y40" i="1" s="1"/>
  <c r="U40" i="1"/>
  <c r="T40" i="1"/>
  <c r="P40" i="1"/>
  <c r="Q40" i="1" s="1"/>
  <c r="M40" i="1"/>
  <c r="L40" i="1"/>
  <c r="H40" i="1"/>
  <c r="I40" i="1" s="1"/>
  <c r="AC39" i="1"/>
  <c r="AB39" i="1"/>
  <c r="X39" i="1"/>
  <c r="Y39" i="1" s="1"/>
  <c r="U39" i="1"/>
  <c r="T39" i="1"/>
  <c r="P39" i="1"/>
  <c r="Q39" i="1" s="1"/>
  <c r="M39" i="1"/>
  <c r="L39" i="1"/>
  <c r="H39" i="1"/>
  <c r="I39" i="1" s="1"/>
  <c r="AC38" i="1"/>
  <c r="AB38" i="1"/>
  <c r="X38" i="1"/>
  <c r="Y38" i="1" s="1"/>
  <c r="U38" i="1"/>
  <c r="T38" i="1"/>
  <c r="P38" i="1"/>
  <c r="Q38" i="1" s="1"/>
  <c r="M38" i="1"/>
  <c r="L38" i="1"/>
  <c r="H38" i="1"/>
  <c r="I38" i="1" s="1"/>
  <c r="AC37" i="1"/>
  <c r="AB37" i="1"/>
  <c r="X37" i="1"/>
  <c r="Y37" i="1" s="1"/>
  <c r="U37" i="1"/>
  <c r="T37" i="1"/>
  <c r="P37" i="1"/>
  <c r="Q37" i="1" s="1"/>
  <c r="M37" i="1"/>
  <c r="L37" i="1"/>
  <c r="H37" i="1"/>
  <c r="I37" i="1" s="1"/>
  <c r="AC36" i="1"/>
  <c r="AB36" i="1"/>
  <c r="X36" i="1"/>
  <c r="Y36" i="1" s="1"/>
  <c r="U36" i="1"/>
  <c r="T36" i="1"/>
  <c r="P36" i="1"/>
  <c r="Q36" i="1" s="1"/>
  <c r="M36" i="1"/>
  <c r="L36" i="1"/>
  <c r="H36" i="1"/>
  <c r="I36" i="1" s="1"/>
  <c r="AC35" i="1"/>
  <c r="AB35" i="1"/>
  <c r="X35" i="1"/>
  <c r="Y35" i="1" s="1"/>
  <c r="U35" i="1"/>
  <c r="T35" i="1"/>
  <c r="P35" i="1"/>
  <c r="Q35" i="1" s="1"/>
  <c r="M35" i="1"/>
  <c r="L35" i="1"/>
  <c r="H35" i="1"/>
  <c r="I35" i="1" s="1"/>
  <c r="AC34" i="1"/>
  <c r="AB34" i="1"/>
  <c r="X34" i="1"/>
  <c r="Y34" i="1" s="1"/>
  <c r="U34" i="1"/>
  <c r="T34" i="1"/>
  <c r="P34" i="1"/>
  <c r="Q34" i="1" s="1"/>
  <c r="M34" i="1"/>
  <c r="L34" i="1"/>
  <c r="H34" i="1"/>
  <c r="I34" i="1" s="1"/>
  <c r="AC33" i="1"/>
  <c r="AB33" i="1"/>
  <c r="X33" i="1"/>
  <c r="Y33" i="1" s="1"/>
  <c r="U33" i="1"/>
  <c r="T33" i="1"/>
  <c r="P33" i="1"/>
  <c r="Q33" i="1" s="1"/>
  <c r="M33" i="1"/>
  <c r="L33" i="1"/>
  <c r="H33" i="1"/>
  <c r="I33" i="1" s="1"/>
  <c r="AC32" i="1"/>
  <c r="AB32" i="1"/>
  <c r="X32" i="1"/>
  <c r="Y32" i="1" s="1"/>
  <c r="U32" i="1"/>
  <c r="T32" i="1"/>
  <c r="P32" i="1"/>
  <c r="Q32" i="1" s="1"/>
  <c r="M32" i="1"/>
  <c r="L32" i="1"/>
  <c r="H32" i="1"/>
  <c r="I32" i="1" s="1"/>
  <c r="AC31" i="1"/>
  <c r="AB31" i="1"/>
  <c r="X31" i="1"/>
  <c r="Y31" i="1" s="1"/>
  <c r="U31" i="1"/>
  <c r="T31" i="1"/>
  <c r="P31" i="1"/>
  <c r="Q31" i="1" s="1"/>
  <c r="M31" i="1"/>
  <c r="L31" i="1"/>
  <c r="H31" i="1"/>
  <c r="I31" i="1" s="1"/>
  <c r="AC30" i="1"/>
  <c r="AB30" i="1"/>
  <c r="X30" i="1"/>
  <c r="Y30" i="1" s="1"/>
  <c r="U30" i="1"/>
  <c r="T30" i="1"/>
  <c r="P30" i="1"/>
  <c r="Q30" i="1" s="1"/>
  <c r="M30" i="1"/>
  <c r="L30" i="1"/>
  <c r="H30" i="1"/>
  <c r="I30" i="1" s="1"/>
  <c r="AC24" i="1"/>
  <c r="AB24" i="1"/>
  <c r="X24" i="1"/>
  <c r="Y24" i="1" s="1"/>
  <c r="U24" i="1"/>
  <c r="T24" i="1"/>
  <c r="P24" i="1"/>
  <c r="Q24" i="1" s="1"/>
  <c r="M24" i="1"/>
  <c r="L24" i="1"/>
  <c r="H24" i="1"/>
  <c r="I24" i="1" s="1"/>
  <c r="Y23" i="1"/>
  <c r="X23" i="1"/>
  <c r="T23" i="1"/>
  <c r="U23" i="1" s="1"/>
  <c r="Q23" i="1"/>
  <c r="P23" i="1"/>
  <c r="H23" i="1"/>
  <c r="I23" i="1" s="1"/>
  <c r="AC22" i="1"/>
  <c r="AB22" i="1"/>
  <c r="X22" i="1"/>
  <c r="Y22" i="1" s="1"/>
  <c r="U22" i="1"/>
  <c r="T22" i="1"/>
  <c r="P22" i="1"/>
  <c r="Q22" i="1" s="1"/>
  <c r="M22" i="1"/>
  <c r="L22" i="1"/>
  <c r="H22" i="1"/>
  <c r="I22" i="1" s="1"/>
  <c r="AC21" i="1"/>
  <c r="AB21" i="1"/>
  <c r="X21" i="1"/>
  <c r="Y21" i="1" s="1"/>
  <c r="U21" i="1"/>
  <c r="T21" i="1"/>
  <c r="P21" i="1"/>
  <c r="Q21" i="1" s="1"/>
  <c r="M21" i="1"/>
  <c r="L21" i="1"/>
  <c r="H21" i="1"/>
  <c r="I21" i="1" s="1"/>
  <c r="AC20" i="1"/>
  <c r="AB20" i="1"/>
  <c r="X20" i="1"/>
  <c r="Y20" i="1" s="1"/>
  <c r="U20" i="1"/>
  <c r="T20" i="1"/>
  <c r="P20" i="1"/>
  <c r="Q20" i="1" s="1"/>
  <c r="M20" i="1"/>
  <c r="L20" i="1"/>
  <c r="H20" i="1"/>
  <c r="I20" i="1" s="1"/>
  <c r="AC19" i="1"/>
  <c r="AB19" i="1"/>
  <c r="X19" i="1"/>
  <c r="Y19" i="1" s="1"/>
  <c r="U19" i="1"/>
  <c r="T19" i="1"/>
  <c r="P19" i="1"/>
  <c r="Q19" i="1" s="1"/>
  <c r="M19" i="1"/>
  <c r="L19" i="1"/>
  <c r="H19" i="1"/>
  <c r="I19" i="1" s="1"/>
  <c r="AC18" i="1"/>
  <c r="AB18" i="1"/>
  <c r="X18" i="1"/>
  <c r="Y18" i="1" s="1"/>
  <c r="U18" i="1"/>
  <c r="T18" i="1"/>
  <c r="P18" i="1"/>
  <c r="Q18" i="1" s="1"/>
  <c r="M18" i="1"/>
  <c r="L18" i="1"/>
  <c r="H18" i="1"/>
  <c r="I18" i="1" s="1"/>
  <c r="AC17" i="1"/>
  <c r="AB17" i="1"/>
  <c r="X17" i="1"/>
  <c r="Y17" i="1" s="1"/>
  <c r="U17" i="1"/>
  <c r="T17" i="1"/>
  <c r="P17" i="1"/>
  <c r="Q17" i="1" s="1"/>
  <c r="M17" i="1"/>
  <c r="L17" i="1"/>
  <c r="H17" i="1"/>
  <c r="I17" i="1" s="1"/>
  <c r="AC16" i="1"/>
  <c r="AB16" i="1"/>
  <c r="X16" i="1"/>
  <c r="Y16" i="1" s="1"/>
  <c r="U16" i="1"/>
  <c r="T16" i="1"/>
  <c r="P16" i="1"/>
  <c r="Q16" i="1" s="1"/>
  <c r="M16" i="1"/>
  <c r="L16" i="1"/>
  <c r="H16" i="1"/>
  <c r="I16" i="1" s="1"/>
  <c r="AC15" i="1"/>
  <c r="AB15" i="1"/>
  <c r="X15" i="1"/>
  <c r="Y15" i="1" s="1"/>
  <c r="U15" i="1"/>
  <c r="T15" i="1"/>
  <c r="P15" i="1"/>
  <c r="Q15" i="1" s="1"/>
  <c r="M15" i="1"/>
  <c r="L15" i="1"/>
  <c r="H15" i="1"/>
  <c r="I15" i="1" s="1"/>
  <c r="AC14" i="1"/>
  <c r="AB14" i="1"/>
  <c r="X14" i="1"/>
  <c r="Y14" i="1" s="1"/>
  <c r="U14" i="1"/>
  <c r="T14" i="1"/>
  <c r="P14" i="1"/>
  <c r="Q14" i="1" s="1"/>
  <c r="M14" i="1"/>
  <c r="L14" i="1"/>
  <c r="H14" i="1"/>
  <c r="I14" i="1" s="1"/>
  <c r="AC13" i="1"/>
  <c r="AB13" i="1"/>
  <c r="X13" i="1"/>
  <c r="Y13" i="1" s="1"/>
  <c r="U13" i="1"/>
  <c r="T13" i="1"/>
  <c r="P13" i="1"/>
  <c r="Q13" i="1" s="1"/>
  <c r="M13" i="1"/>
  <c r="L13" i="1"/>
  <c r="H13" i="1"/>
  <c r="I13" i="1" s="1"/>
</calcChain>
</file>

<file path=xl/comments1.xml><?xml version="1.0" encoding="utf-8"?>
<comments xmlns="http://schemas.openxmlformats.org/spreadsheetml/2006/main">
  <authors>
    <author>Autore</author>
  </authors>
  <commentList>
    <comment ref="R18" authorId="0" shapeId="0">
      <text>
        <r>
          <rPr>
            <b/>
            <sz val="8"/>
            <color indexed="81"/>
            <rFont val="Tahoma"/>
          </rPr>
          <t>Autore:</t>
        </r>
        <r>
          <rPr>
            <sz val="8"/>
            <color indexed="81"/>
            <rFont val="Tahoma"/>
          </rPr>
          <t xml:space="preserve">
si inserisce in comparativo n. 1 bus da 54 posti </t>
        </r>
      </text>
    </comment>
    <comment ref="N23" authorId="0" shapeId="0">
      <text/>
    </comment>
    <comment ref="G46" authorId="0" shapeId="0">
      <text>
        <r>
          <rPr>
            <b/>
            <sz val="8"/>
            <color indexed="81"/>
            <rFont val="Tahoma"/>
          </rPr>
          <t>Autore:
€300 a bus</t>
        </r>
      </text>
    </comment>
    <comment ref="V46" authorId="0" shapeId="0">
      <text>
        <r>
          <rPr>
            <b/>
            <sz val="8"/>
            <color indexed="81"/>
            <rFont val="Tahoma"/>
          </rPr>
          <t>Autore:</t>
        </r>
        <r>
          <rPr>
            <sz val="8"/>
            <color indexed="81"/>
            <rFont val="Tahoma"/>
          </rPr>
          <t xml:space="preserve">
€230 a bus</t>
        </r>
      </text>
    </comment>
    <comment ref="F52" authorId="0" shapeId="0">
      <text>
        <r>
          <rPr>
            <b/>
            <sz val="8"/>
            <color indexed="81"/>
            <rFont val="Tahoma"/>
          </rPr>
          <t>Autore:</t>
        </r>
        <r>
          <rPr>
            <sz val="8"/>
            <color indexed="81"/>
            <rFont val="Tahoma"/>
          </rPr>
          <t xml:space="preserve">
bus da 64 posti</t>
        </r>
      </text>
    </comment>
    <comment ref="J52" authorId="0" shapeId="0">
      <text>
        <r>
          <rPr>
            <b/>
            <sz val="8"/>
            <color indexed="81"/>
            <rFont val="Tahoma"/>
          </rPr>
          <t>Autore:</t>
        </r>
        <r>
          <rPr>
            <sz val="8"/>
            <color indexed="81"/>
            <rFont val="Tahoma"/>
          </rPr>
          <t xml:space="preserve">
bus da 54 posti +
1 bus di 20 €400
</t>
        </r>
      </text>
    </comment>
  </commentList>
</comments>
</file>

<file path=xl/sharedStrings.xml><?xml version="1.0" encoding="utf-8"?>
<sst xmlns="http://schemas.openxmlformats.org/spreadsheetml/2006/main" count="212" uniqueCount="93">
  <si>
    <t>ISTITUTO COMPRENSIVO</t>
  </si>
  <si>
    <t>1° C.D.   MANZONI – S.M. G.S.POLI</t>
  </si>
  <si>
    <t>- VIA C. ALBERTO, 35 - 70056  MOLFETTA (BA)</t>
  </si>
  <si>
    <t>C.M.    BAIC85500X               COD. FISC.    93423240725</t>
  </si>
  <si>
    <t>e-mail- baic85500x@istruzione.it – p.e.c.- baic85500x@pec.istruzione.it</t>
  </si>
  <si>
    <t>1° C.D. Manzoni     TEL/Fax: 080-3345931 /3341444             S.M. Poli   TEL/Fax:   080-3380897 /3386133</t>
  </si>
  <si>
    <t>VIAGGI DELLA DURATA DI UN’INTERA GIORNATA</t>
  </si>
  <si>
    <t>PREZZO OFFERTO PER VIAGGIO IVA INCLUSA</t>
  </si>
  <si>
    <t>DI FRANCO AUTOSERVIZI</t>
  </si>
  <si>
    <t>AUTONOLEGGIO GRIECO(VIA S.ROCCO)</t>
  </si>
  <si>
    <t>MAGGIALETTI</t>
  </si>
  <si>
    <t>GRIECO AUTOSERVIZI v.t. lusito</t>
  </si>
  <si>
    <t>FIORE VIAGGI</t>
  </si>
  <si>
    <t>PELLEGRINI</t>
  </si>
  <si>
    <t>META</t>
  </si>
  <si>
    <t>OFFERTA</t>
  </si>
  <si>
    <t>PUNTI QUALITA'</t>
  </si>
  <si>
    <t>Punteggio economico</t>
  </si>
  <si>
    <t>Punteggio totale</t>
  </si>
  <si>
    <t>LAGOPESOLE   –  VENOSA</t>
  </si>
  <si>
    <t>LECCE - OTRANTO</t>
  </si>
  <si>
    <t>MATERA con parco Archeologico e lab. di cartografia</t>
  </si>
  <si>
    <t>SANTERAMO - Parco dei Briganti</t>
  </si>
  <si>
    <t>MONTICCHIO - LAGHI</t>
  </si>
  <si>
    <t>MATERA</t>
  </si>
  <si>
    <t>ROMA</t>
  </si>
  <si>
    <t>ND</t>
  </si>
  <si>
    <t>PAESTUM</t>
  </si>
  <si>
    <t>CASTEL DEL MONTE</t>
  </si>
  <si>
    <t>VISITE DIDATTICHE IN ORARIO SCOLASTICO</t>
  </si>
  <si>
    <t>AUTONOLEGGIO GRIECO</t>
  </si>
  <si>
    <t>GRIECO AUTOSERVIZI</t>
  </si>
  <si>
    <t>SPINAZZOLA-ROCCA DEL GARAGNONE</t>
  </si>
  <si>
    <t>BARI VECCHIA</t>
  </si>
  <si>
    <t>BARI VECCHIA(29/03/2014)</t>
  </si>
  <si>
    <t>BARI-SHOWVILLE</t>
  </si>
  <si>
    <t>BARI-PARCO SCUOLA</t>
  </si>
  <si>
    <t>MOLFETTA - Grotte del Crocificco</t>
  </si>
  <si>
    <t>BISCEGLIE - GROTTE S. CROCE - DOLMEN</t>
  </si>
  <si>
    <t>CANOSA</t>
  </si>
  <si>
    <t>MOLFETTA- Azienda Agricola Colicello</t>
  </si>
  <si>
    <t>BISCEGLIE - GROTTE S. CROCE - DOLMEN- MOLFETTA PULO E MUSEO</t>
  </si>
  <si>
    <t>MARGHERITA DI SAVOIA - SALINE</t>
  </si>
  <si>
    <t>BARI</t>
  </si>
  <si>
    <t>ANNULLA.</t>
  </si>
  <si>
    <t>RUVO DI PUGLIA</t>
  </si>
  <si>
    <t>BARLETTA - CASTELLO</t>
  </si>
  <si>
    <t xml:space="preserve">TRASPORTO VIAGGIO ANDATA / RITORNO  Scuola Media </t>
  </si>
  <si>
    <t>PUNTEGGIO TOTALE</t>
  </si>
  <si>
    <t>POLICORO</t>
  </si>
  <si>
    <t>PUNTEGGIO PIU' ALTO</t>
  </si>
  <si>
    <t>GITA ANNULLATA</t>
  </si>
  <si>
    <t>Molfetta, 06 marzo 2014</t>
  </si>
  <si>
    <t>Prof. Michele LAUDADIO</t>
  </si>
  <si>
    <t>F.TO</t>
  </si>
  <si>
    <t>prof. Maurizio R.M. SCARDIGNO</t>
  </si>
  <si>
    <t>ins. Carmela ALTIZIO</t>
  </si>
  <si>
    <t>sig.ra Marta BINETTI</t>
  </si>
  <si>
    <t>sig.ra Angela PADIGLIONE</t>
  </si>
  <si>
    <r>
      <t>http://www.comprensivomanzonipoli.it</t>
    </r>
    <r>
      <rPr>
        <b/>
        <i/>
        <sz val="12"/>
        <rFont val="Times New Roman"/>
        <family val="1"/>
      </rPr>
      <t xml:space="preserve"> </t>
    </r>
  </si>
  <si>
    <t>N. ALUNNI</t>
  </si>
  <si>
    <t>DATA</t>
  </si>
  <si>
    <t>ORARI</t>
  </si>
  <si>
    <t>SERVIZI RICHIESTI</t>
  </si>
  <si>
    <t>PARTEC.</t>
  </si>
  <si>
    <t>NAPOLI: Teatro S. Carlo e giro pomeridiano</t>
  </si>
  <si>
    <t>Maggio</t>
  </si>
  <si>
    <t>6.30-20.30</t>
  </si>
  <si>
    <t>n.1 Bus GT 54</t>
  </si>
  <si>
    <t xml:space="preserve">n.1 Bus GT 54 </t>
  </si>
  <si>
    <t>7.00-20</t>
  </si>
  <si>
    <t>Aprile/maggio</t>
  </si>
  <si>
    <t>6.00-21.00</t>
  </si>
  <si>
    <t xml:space="preserve">n. 1 Bus GT 54 </t>
  </si>
  <si>
    <r>
      <t xml:space="preserve">n. 3 Bus GT 54  o, in alternativa, n.1 Bus GT 54 e n.1 Bus Bipiano da 75– </t>
    </r>
    <r>
      <rPr>
        <b/>
        <sz val="10"/>
        <rFont val="Times New Roman"/>
        <family val="1"/>
      </rPr>
      <t>Presenza di cintura di sicurezza per alunno H -</t>
    </r>
  </si>
  <si>
    <t>8,15-13,00</t>
  </si>
  <si>
    <t xml:space="preserve">marzo </t>
  </si>
  <si>
    <t xml:space="preserve"> 8,15 - 13,30</t>
  </si>
  <si>
    <t xml:space="preserve">n. 1 bus GT 54 </t>
  </si>
  <si>
    <t>8,15 - 13,30</t>
  </si>
  <si>
    <t>n. 1 bus GT 54</t>
  </si>
  <si>
    <t>aprile</t>
  </si>
  <si>
    <r>
      <t>n. 1 Bus GT 54  + pulmino</t>
    </r>
    <r>
      <rPr>
        <b/>
        <sz val="10"/>
        <rFont val="Times New Roman"/>
        <family val="1"/>
      </rPr>
      <t xml:space="preserve"> Presenza di cintura di sicurezza per alunno H -</t>
    </r>
  </si>
  <si>
    <t>aprile-maggio</t>
  </si>
  <si>
    <r>
      <t xml:space="preserve">n. 1 Bus GT 54 </t>
    </r>
    <r>
      <rPr>
        <b/>
        <sz val="10"/>
        <rFont val="Times New Roman"/>
        <family val="1"/>
      </rPr>
      <t>Presenza di cintura di sicurezza per alunno H -</t>
    </r>
  </si>
  <si>
    <t>8,15 - 13,00</t>
  </si>
  <si>
    <r>
      <t>n. 1 Bus GT 54 + pulmino</t>
    </r>
    <r>
      <rPr>
        <b/>
        <sz val="10"/>
        <rFont val="Times New Roman"/>
        <family val="1"/>
      </rPr>
      <t xml:space="preserve"> </t>
    </r>
  </si>
  <si>
    <t xml:space="preserve">n. 1 bus GT </t>
  </si>
  <si>
    <t>n. 1 bus GT</t>
  </si>
  <si>
    <t xml:space="preserve"> 8,15 - 13,00</t>
  </si>
  <si>
    <t>PARTECIPANTI</t>
  </si>
  <si>
    <t>RITORNO</t>
  </si>
  <si>
    <t>Policoro ore 16,00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</si>
</sst>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21" x14ac:knownFonts="1">
    <font>
      <sz val="11"/>
      <color theme="1"/>
      <name val="Calibri"/>
      <family val="2"/>
      <scheme val="minor"/>
    </font>
    <font>
      <b/>
      <i/>
      <sz val="16"/>
      <name val="Monotype Corsiva"/>
      <family val="4"/>
    </font>
    <font>
      <b/>
      <sz val="10"/>
      <name val="Times New Roman"/>
      <family val="1"/>
    </font>
    <font>
      <b/>
      <sz val="12"/>
      <name val="Times New Roman"/>
      <family val="1"/>
    </font>
    <font>
      <b/>
      <i/>
      <u/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</font>
    <font>
      <b/>
      <sz val="14"/>
      <name val="Times New Roman"/>
      <family val="1"/>
    </font>
    <font>
      <b/>
      <sz val="8"/>
      <name val="Verdana"/>
      <family val="2"/>
    </font>
    <font>
      <b/>
      <sz val="8"/>
      <name val="Times New Roman"/>
      <family val="1"/>
    </font>
    <font>
      <sz val="10"/>
      <name val="Times New Roman"/>
      <family val="1"/>
    </font>
    <font>
      <sz val="10"/>
      <name val="Arial"/>
    </font>
    <font>
      <sz val="8"/>
      <name val="Arial"/>
    </font>
    <font>
      <sz val="8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indexed="10"/>
      <name val="Arial"/>
    </font>
    <font>
      <b/>
      <vertAlign val="superscript"/>
      <sz val="10"/>
      <name val="Arial"/>
      <family val="2"/>
    </font>
    <font>
      <b/>
      <sz val="8"/>
      <color indexed="81"/>
      <name val="Tahoma"/>
    </font>
    <font>
      <sz val="8"/>
      <color indexed="81"/>
      <name val="Tahoma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/>
    <xf numFmtId="0" fontId="5" fillId="0" borderId="0" xfId="0" applyFont="1" applyAlignment="1">
      <alignment horizontal="center"/>
    </xf>
    <xf numFmtId="164" fontId="0" fillId="0" borderId="0" xfId="0" applyNumberFormat="1"/>
    <xf numFmtId="2" fontId="6" fillId="0" borderId="0" xfId="0" applyNumberFormat="1" applyFont="1"/>
    <xf numFmtId="0" fontId="6" fillId="0" borderId="0" xfId="0" applyFont="1"/>
    <xf numFmtId="164" fontId="0" fillId="0" borderId="0" xfId="0" applyNumberFormat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/>
    <xf numFmtId="0" fontId="8" fillId="2" borderId="0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43" fontId="2" fillId="0" borderId="0" xfId="0" applyNumberFormat="1" applyFont="1" applyAlignment="1">
      <alignment wrapText="1"/>
    </xf>
    <xf numFmtId="0" fontId="10" fillId="0" borderId="26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164" fontId="10" fillId="0" borderId="28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2" fillId="3" borderId="29" xfId="0" applyNumberFormat="1" applyFont="1" applyFill="1" applyBorder="1" applyAlignment="1">
      <alignment horizontal="center" vertical="center" wrapText="1"/>
    </xf>
    <xf numFmtId="164" fontId="10" fillId="0" borderId="28" xfId="0" applyNumberFormat="1" applyFont="1" applyBorder="1" applyAlignment="1">
      <alignment horizontal="center" vertical="center" wrapText="1"/>
    </xf>
    <xf numFmtId="164" fontId="2" fillId="0" borderId="29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2" fillId="0" borderId="29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top" wrapText="1"/>
    </xf>
    <xf numFmtId="16" fontId="10" fillId="0" borderId="26" xfId="0" applyNumberFormat="1" applyFont="1" applyBorder="1" applyAlignment="1">
      <alignment horizontal="center" vertical="top" wrapText="1"/>
    </xf>
    <xf numFmtId="0" fontId="2" fillId="0" borderId="31" xfId="0" applyFont="1" applyBorder="1" applyAlignment="1">
      <alignment vertical="top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vertical="top" wrapText="1"/>
    </xf>
    <xf numFmtId="0" fontId="2" fillId="0" borderId="33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/>
    <xf numFmtId="0" fontId="0" fillId="0" borderId="4" xfId="0" applyBorder="1"/>
    <xf numFmtId="164" fontId="0" fillId="0" borderId="28" xfId="0" applyNumberForma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164" fontId="0" fillId="0" borderId="28" xfId="0" applyNumberForma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1" xfId="0" applyFont="1" applyBorder="1" applyAlignment="1">
      <alignment horizontal="justify"/>
    </xf>
    <xf numFmtId="0" fontId="11" fillId="0" borderId="1" xfId="0" applyFont="1" applyBorder="1"/>
    <xf numFmtId="0" fontId="11" fillId="0" borderId="4" xfId="0" applyFont="1" applyBorder="1"/>
    <xf numFmtId="164" fontId="11" fillId="0" borderId="33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/>
    </xf>
    <xf numFmtId="0" fontId="11" fillId="0" borderId="0" xfId="0" applyFont="1"/>
    <xf numFmtId="0" fontId="0" fillId="4" borderId="0" xfId="0" applyFill="1"/>
    <xf numFmtId="164" fontId="0" fillId="4" borderId="0" xfId="0" applyNumberFormat="1" applyFill="1"/>
    <xf numFmtId="2" fontId="6" fillId="4" borderId="0" xfId="0" applyNumberFormat="1" applyFont="1" applyFill="1"/>
    <xf numFmtId="0" fontId="6" fillId="4" borderId="0" xfId="0" applyFont="1" applyFill="1"/>
    <xf numFmtId="164" fontId="0" fillId="4" borderId="0" xfId="0" applyNumberFormat="1" applyFill="1" applyAlignment="1">
      <alignment horizontal="center"/>
    </xf>
    <xf numFmtId="0" fontId="2" fillId="0" borderId="36" xfId="0" applyFont="1" applyBorder="1" applyAlignment="1">
      <alignment vertical="top" wrapText="1"/>
    </xf>
    <xf numFmtId="0" fontId="2" fillId="0" borderId="37" xfId="0" applyFont="1" applyBorder="1" applyAlignment="1">
      <alignment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0" fillId="0" borderId="44" xfId="0" applyFont="1" applyFill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14" fontId="10" fillId="0" borderId="11" xfId="0" applyNumberFormat="1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164" fontId="10" fillId="0" borderId="26" xfId="0" applyNumberFormat="1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2" fontId="10" fillId="0" borderId="1" xfId="0" applyNumberFormat="1" applyFont="1" applyFill="1" applyBorder="1" applyAlignment="1">
      <alignment vertical="center" wrapText="1"/>
    </xf>
    <xf numFmtId="2" fontId="2" fillId="3" borderId="29" xfId="0" applyNumberFormat="1" applyFont="1" applyFill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2" fontId="2" fillId="0" borderId="29" xfId="0" applyNumberFormat="1" applyFont="1" applyFill="1" applyBorder="1" applyAlignment="1">
      <alignment vertical="center" wrapText="1"/>
    </xf>
    <xf numFmtId="164" fontId="10" fillId="0" borderId="27" xfId="0" applyNumberFormat="1" applyFont="1" applyBorder="1" applyAlignment="1">
      <alignment vertical="center" wrapText="1"/>
    </xf>
    <xf numFmtId="164" fontId="0" fillId="0" borderId="26" xfId="0" applyNumberFormat="1" applyBorder="1" applyAlignment="1">
      <alignment vertical="center"/>
    </xf>
    <xf numFmtId="0" fontId="0" fillId="0" borderId="26" xfId="0" applyBorder="1" applyAlignment="1">
      <alignment vertical="center"/>
    </xf>
    <xf numFmtId="164" fontId="10" fillId="0" borderId="26" xfId="0" applyNumberFormat="1" applyFont="1" applyFill="1" applyBorder="1" applyAlignment="1">
      <alignment vertical="center" wrapText="1"/>
    </xf>
    <xf numFmtId="164" fontId="10" fillId="0" borderId="45" xfId="0" applyNumberFormat="1" applyFont="1" applyBorder="1" applyAlignment="1">
      <alignment vertical="center" wrapText="1"/>
    </xf>
    <xf numFmtId="164" fontId="0" fillId="0" borderId="26" xfId="0" applyNumberFormat="1" applyFill="1" applyBorder="1" applyAlignment="1">
      <alignment vertical="center"/>
    </xf>
    <xf numFmtId="0" fontId="10" fillId="0" borderId="46" xfId="0" applyFont="1" applyFill="1" applyBorder="1" applyAlignment="1">
      <alignment vertical="center" wrapText="1"/>
    </xf>
    <xf numFmtId="164" fontId="10" fillId="0" borderId="22" xfId="0" applyNumberFormat="1" applyFont="1" applyBorder="1" applyAlignment="1">
      <alignment vertical="center" wrapText="1"/>
    </xf>
    <xf numFmtId="164" fontId="10" fillId="0" borderId="47" xfId="0" applyNumberFormat="1" applyFont="1" applyBorder="1" applyAlignment="1">
      <alignment vertical="center" wrapText="1"/>
    </xf>
    <xf numFmtId="0" fontId="10" fillId="0" borderId="46" xfId="0" applyFont="1" applyBorder="1" applyAlignment="1">
      <alignment vertical="center" wrapText="1"/>
    </xf>
    <xf numFmtId="14" fontId="10" fillId="0" borderId="46" xfId="0" applyNumberFormat="1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64" fontId="0" fillId="0" borderId="45" xfId="0" applyNumberFormat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36" xfId="0" applyFont="1" applyBorder="1" applyAlignment="1">
      <alignment vertical="center" wrapText="1"/>
    </xf>
    <xf numFmtId="14" fontId="10" fillId="0" borderId="36" xfId="0" applyNumberFormat="1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164" fontId="10" fillId="0" borderId="8" xfId="0" applyNumberFormat="1" applyFont="1" applyBorder="1" applyAlignment="1">
      <alignment vertical="center" wrapText="1"/>
    </xf>
    <xf numFmtId="164" fontId="0" fillId="0" borderId="48" xfId="0" applyNumberFormat="1" applyBorder="1" applyAlignment="1">
      <alignment vertical="center"/>
    </xf>
    <xf numFmtId="164" fontId="10" fillId="0" borderId="21" xfId="0" applyNumberFormat="1" applyFont="1" applyFill="1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164" fontId="10" fillId="0" borderId="30" xfId="0" applyNumberFormat="1" applyFont="1" applyFill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164" fontId="10" fillId="0" borderId="26" xfId="0" applyNumberFormat="1" applyFont="1" applyBorder="1" applyAlignment="1">
      <alignment vertical="center"/>
    </xf>
    <xf numFmtId="164" fontId="10" fillId="0" borderId="26" xfId="0" applyNumberFormat="1" applyFont="1" applyFill="1" applyBorder="1" applyAlignment="1">
      <alignment vertical="center"/>
    </xf>
    <xf numFmtId="164" fontId="10" fillId="0" borderId="49" xfId="0" applyNumberFormat="1" applyFont="1" applyFill="1" applyBorder="1" applyAlignment="1">
      <alignment vertical="center" wrapText="1"/>
    </xf>
    <xf numFmtId="14" fontId="10" fillId="0" borderId="11" xfId="0" applyNumberFormat="1" applyFont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10" fillId="5" borderId="44" xfId="0" applyFont="1" applyFill="1" applyBorder="1" applyAlignment="1">
      <alignment vertical="center" wrapText="1"/>
    </xf>
    <xf numFmtId="0" fontId="10" fillId="5" borderId="11" xfId="0" applyFont="1" applyFill="1" applyBorder="1" applyAlignment="1">
      <alignment vertical="center"/>
    </xf>
    <xf numFmtId="14" fontId="10" fillId="5" borderId="11" xfId="0" applyNumberFormat="1" applyFont="1" applyFill="1" applyBorder="1" applyAlignment="1">
      <alignment vertical="center"/>
    </xf>
    <xf numFmtId="0" fontId="10" fillId="5" borderId="11" xfId="0" applyFont="1" applyFill="1" applyBorder="1" applyAlignment="1">
      <alignment vertical="center" wrapText="1"/>
    </xf>
    <xf numFmtId="0" fontId="10" fillId="5" borderId="10" xfId="0" applyFont="1" applyFill="1" applyBorder="1" applyAlignment="1">
      <alignment vertical="center"/>
    </xf>
    <xf numFmtId="164" fontId="2" fillId="5" borderId="26" xfId="0" applyNumberFormat="1" applyFont="1" applyFill="1" applyBorder="1" applyAlignment="1">
      <alignment vertical="center"/>
    </xf>
    <xf numFmtId="0" fontId="10" fillId="5" borderId="27" xfId="0" applyFont="1" applyFill="1" applyBorder="1" applyAlignment="1">
      <alignment vertical="center" wrapText="1"/>
    </xf>
    <xf numFmtId="4" fontId="10" fillId="5" borderId="27" xfId="0" applyNumberFormat="1" applyFont="1" applyFill="1" applyBorder="1" applyAlignment="1">
      <alignment vertical="center" wrapText="1"/>
    </xf>
    <xf numFmtId="4" fontId="2" fillId="5" borderId="27" xfId="0" applyNumberFormat="1" applyFont="1" applyFill="1" applyBorder="1" applyAlignment="1">
      <alignment vertical="center" wrapText="1"/>
    </xf>
    <xf numFmtId="164" fontId="10" fillId="5" borderId="26" xfId="0" applyNumberFormat="1" applyFont="1" applyFill="1" applyBorder="1" applyAlignment="1">
      <alignment vertical="center"/>
    </xf>
    <xf numFmtId="0" fontId="10" fillId="5" borderId="26" xfId="0" applyFont="1" applyFill="1" applyBorder="1" applyAlignment="1">
      <alignment vertical="center" wrapText="1"/>
    </xf>
    <xf numFmtId="164" fontId="10" fillId="5" borderId="26" xfId="0" applyNumberFormat="1" applyFont="1" applyFill="1" applyBorder="1" applyAlignment="1">
      <alignment vertical="center" wrapText="1"/>
    </xf>
    <xf numFmtId="4" fontId="10" fillId="5" borderId="50" xfId="0" applyNumberFormat="1" applyFont="1" applyFill="1" applyBorder="1" applyAlignment="1">
      <alignment vertical="center" wrapText="1"/>
    </xf>
    <xf numFmtId="0" fontId="11" fillId="5" borderId="26" xfId="0" applyFont="1" applyFill="1" applyBorder="1" applyAlignment="1">
      <alignment vertical="center"/>
    </xf>
    <xf numFmtId="4" fontId="2" fillId="5" borderId="18" xfId="0" applyNumberFormat="1" applyFont="1" applyFill="1" applyBorder="1" applyAlignment="1">
      <alignment vertical="center" wrapText="1"/>
    </xf>
    <xf numFmtId="164" fontId="11" fillId="5" borderId="1" xfId="0" applyNumberFormat="1" applyFont="1" applyFill="1" applyBorder="1" applyAlignment="1">
      <alignment vertical="center"/>
    </xf>
    <xf numFmtId="0" fontId="10" fillId="5" borderId="20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/>
    </xf>
    <xf numFmtId="0" fontId="11" fillId="4" borderId="0" xfId="0" applyFont="1" applyFill="1"/>
    <xf numFmtId="0" fontId="3" fillId="6" borderId="0" xfId="0" applyFont="1" applyFill="1" applyBorder="1" applyAlignment="1">
      <alignment horizontal="center"/>
    </xf>
    <xf numFmtId="0" fontId="0" fillId="6" borderId="0" xfId="0" applyFill="1"/>
    <xf numFmtId="0" fontId="2" fillId="0" borderId="46" xfId="0" applyFont="1" applyBorder="1" applyAlignment="1">
      <alignment vertical="top" wrapText="1"/>
    </xf>
    <xf numFmtId="0" fontId="9" fillId="0" borderId="18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0" xfId="0" applyFont="1"/>
    <xf numFmtId="0" fontId="10" fillId="0" borderId="1" xfId="0" applyFont="1" applyBorder="1" applyAlignment="1">
      <alignment vertical="center" wrapText="1"/>
    </xf>
    <xf numFmtId="14" fontId="10" fillId="0" borderId="1" xfId="0" applyNumberFormat="1" applyFont="1" applyBorder="1" applyAlignment="1">
      <alignment vertical="center" wrapText="1"/>
    </xf>
    <xf numFmtId="14" fontId="10" fillId="0" borderId="4" xfId="0" applyNumberFormat="1" applyFont="1" applyBorder="1" applyAlignment="1">
      <alignment vertical="center" wrapText="1"/>
    </xf>
    <xf numFmtId="164" fontId="10" fillId="0" borderId="33" xfId="0" applyNumberFormat="1" applyFont="1" applyFill="1" applyBorder="1" applyAlignment="1">
      <alignment vertical="center" wrapText="1"/>
    </xf>
    <xf numFmtId="2" fontId="10" fillId="0" borderId="34" xfId="0" applyNumberFormat="1" applyFont="1" applyFill="1" applyBorder="1" applyAlignment="1">
      <alignment vertical="center" wrapText="1"/>
    </xf>
    <xf numFmtId="2" fontId="2" fillId="0" borderId="35" xfId="0" applyNumberFormat="1" applyFont="1" applyFill="1" applyBorder="1" applyAlignment="1">
      <alignment vertical="center" wrapText="1"/>
    </xf>
    <xf numFmtId="0" fontId="10" fillId="0" borderId="34" xfId="0" applyFont="1" applyBorder="1" applyAlignment="1">
      <alignment vertical="center" wrapText="1"/>
    </xf>
    <xf numFmtId="2" fontId="2" fillId="3" borderId="35" xfId="0" applyNumberFormat="1" applyFont="1" applyFill="1" applyBorder="1" applyAlignment="1">
      <alignment vertical="center" wrapText="1"/>
    </xf>
    <xf numFmtId="164" fontId="9" fillId="0" borderId="33" xfId="0" applyNumberFormat="1" applyFont="1" applyFill="1" applyBorder="1" applyAlignment="1">
      <alignment vertical="center" wrapText="1"/>
    </xf>
    <xf numFmtId="164" fontId="13" fillId="0" borderId="58" xfId="0" applyNumberFormat="1" applyFont="1" applyFill="1" applyBorder="1" applyAlignment="1">
      <alignment vertical="center" wrapText="1"/>
    </xf>
    <xf numFmtId="0" fontId="13" fillId="0" borderId="34" xfId="0" applyFont="1" applyFill="1" applyBorder="1" applyAlignment="1">
      <alignment vertical="center" wrapText="1"/>
    </xf>
    <xf numFmtId="2" fontId="2" fillId="0" borderId="59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4" fillId="4" borderId="0" xfId="0" applyFont="1" applyFill="1"/>
    <xf numFmtId="0" fontId="10" fillId="4" borderId="0" xfId="0" applyFont="1" applyFill="1" applyAlignment="1">
      <alignment wrapText="1"/>
    </xf>
    <xf numFmtId="164" fontId="10" fillId="4" borderId="0" xfId="0" applyNumberFormat="1" applyFont="1" applyFill="1" applyAlignment="1">
      <alignment wrapText="1"/>
    </xf>
    <xf numFmtId="2" fontId="2" fillId="0" borderId="0" xfId="0" applyNumberFormat="1" applyFont="1" applyAlignment="1">
      <alignment wrapText="1"/>
    </xf>
    <xf numFmtId="164" fontId="10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5" fillId="0" borderId="0" xfId="0" applyFont="1"/>
    <xf numFmtId="0" fontId="10" fillId="3" borderId="0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6" fillId="5" borderId="0" xfId="0" applyFont="1" applyFill="1"/>
    <xf numFmtId="0" fontId="16" fillId="0" borderId="0" xfId="0" applyFont="1" applyFill="1"/>
    <xf numFmtId="0" fontId="0" fillId="5" borderId="0" xfId="0" applyFill="1"/>
    <xf numFmtId="164" fontId="17" fillId="4" borderId="0" xfId="0" applyNumberFormat="1" applyFont="1" applyFill="1"/>
    <xf numFmtId="0" fontId="17" fillId="0" borderId="0" xfId="0" applyFont="1"/>
    <xf numFmtId="0" fontId="10" fillId="0" borderId="0" xfId="0" applyFont="1"/>
    <xf numFmtId="164" fontId="16" fillId="0" borderId="0" xfId="0" applyNumberFormat="1" applyFont="1"/>
    <xf numFmtId="49" fontId="18" fillId="0" borderId="0" xfId="0" applyNumberFormat="1" applyFont="1"/>
    <xf numFmtId="0" fontId="0" fillId="0" borderId="0" xfId="0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60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6" fillId="0" borderId="61" xfId="0" applyFont="1" applyBorder="1" applyAlignment="1">
      <alignment horizontal="left"/>
    </xf>
    <xf numFmtId="0" fontId="11" fillId="0" borderId="61" xfId="0" applyFont="1" applyBorder="1" applyAlignment="1">
      <alignment horizontal="left"/>
    </xf>
    <xf numFmtId="0" fontId="16" fillId="0" borderId="60" xfId="0" applyFont="1" applyBorder="1" applyAlignment="1">
      <alignment horizontal="left"/>
    </xf>
    <xf numFmtId="0" fontId="2" fillId="0" borderId="46" xfId="0" applyFont="1" applyBorder="1" applyAlignment="1">
      <alignment horizontal="center" vertical="top" wrapText="1"/>
    </xf>
    <xf numFmtId="0" fontId="2" fillId="0" borderId="53" xfId="0" applyFont="1" applyBorder="1" applyAlignment="1">
      <alignment horizontal="center" vertical="top" wrapText="1"/>
    </xf>
    <xf numFmtId="0" fontId="2" fillId="0" borderId="51" xfId="0" applyFont="1" applyBorder="1" applyAlignment="1">
      <alignment horizontal="center" vertical="top" wrapText="1"/>
    </xf>
    <xf numFmtId="0" fontId="2" fillId="0" borderId="54" xfId="0" applyFont="1" applyBorder="1" applyAlignment="1">
      <alignment horizontal="center" vertical="top" wrapText="1"/>
    </xf>
    <xf numFmtId="0" fontId="2" fillId="0" borderId="52" xfId="0" applyFont="1" applyBorder="1" applyAlignment="1">
      <alignment horizontal="center" vertical="top" wrapText="1"/>
    </xf>
    <xf numFmtId="0" fontId="2" fillId="0" borderId="48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3" fillId="6" borderId="4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10" fillId="0" borderId="16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16" fontId="10" fillId="0" borderId="16" xfId="0" applyNumberFormat="1" applyFont="1" applyBorder="1" applyAlignment="1">
      <alignment horizontal="center" vertical="top" wrapText="1"/>
    </xf>
    <xf numFmtId="16" fontId="10" fillId="0" borderId="8" xfId="0" applyNumberFormat="1" applyFont="1" applyBorder="1" applyAlignment="1">
      <alignment horizontal="center" vertical="top" wrapText="1"/>
    </xf>
    <xf numFmtId="0" fontId="10" fillId="0" borderId="3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7" fillId="2" borderId="0" xfId="0" applyFont="1" applyFill="1" applyAlignment="1">
      <alignment horizontal="center"/>
    </xf>
    <xf numFmtId="0" fontId="2" fillId="0" borderId="20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34" xfId="0" applyFont="1" applyBorder="1" applyAlignment="1">
      <alignment horizontal="center" vertical="top" wrapText="1"/>
    </xf>
    <xf numFmtId="16" fontId="10" fillId="0" borderId="1" xfId="0" applyNumberFormat="1" applyFont="1" applyBorder="1" applyAlignment="1">
      <alignment horizontal="center" vertical="top" wrapText="1"/>
    </xf>
    <xf numFmtId="16" fontId="10" fillId="0" borderId="34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35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e" xfId="0" builtinId="0"/>
  </cellStyles>
  <dxfs count="1">
    <dxf>
      <fill>
        <patternFill>
          <bgColor indexed="3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0</xdr:col>
      <xdr:colOff>904875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704850" cy="7048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200025</xdr:colOff>
      <xdr:row>0</xdr:row>
      <xdr:rowOff>19050</xdr:rowOff>
    </xdr:from>
    <xdr:to>
      <xdr:col>19</xdr:col>
      <xdr:colOff>485775</xdr:colOff>
      <xdr:row>2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51" r="11252"/>
        <a:stretch>
          <a:fillRect/>
        </a:stretch>
      </xdr:blipFill>
      <xdr:spPr bwMode="auto">
        <a:xfrm>
          <a:off x="10763250" y="19050"/>
          <a:ext cx="885825" cy="533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64"/>
  <sheetViews>
    <sheetView tabSelected="1" zoomScale="70" zoomScaleNormal="70" workbookViewId="0">
      <selection activeCell="A8" sqref="A8"/>
    </sheetView>
  </sheetViews>
  <sheetFormatPr defaultRowHeight="15" x14ac:dyDescent="0.25"/>
  <cols>
    <col min="1" max="1" width="27.28515625" customWidth="1"/>
    <col min="2" max="2" width="12.7109375" hidden="1" customWidth="1"/>
    <col min="3" max="3" width="11.5703125" hidden="1" customWidth="1"/>
    <col min="4" max="4" width="17" hidden="1" customWidth="1"/>
    <col min="5" max="5" width="20.85546875" hidden="1" customWidth="1"/>
    <col min="6" max="6" width="9.7109375" style="6" customWidth="1"/>
    <col min="7" max="7" width="8.42578125" customWidth="1"/>
    <col min="8" max="8" width="10.7109375" style="7" customWidth="1"/>
    <col min="9" max="9" width="11" style="7" customWidth="1"/>
    <col min="10" max="10" width="10.140625" style="6" customWidth="1"/>
    <col min="11" max="11" width="8.42578125" customWidth="1"/>
    <col min="12" max="12" width="10.7109375" style="8" customWidth="1"/>
    <col min="13" max="13" width="10.140625" style="8" customWidth="1"/>
    <col min="14" max="14" width="10.7109375" style="6" customWidth="1"/>
    <col min="15" max="15" width="8.85546875" customWidth="1"/>
    <col min="16" max="16" width="11.140625" style="8" customWidth="1"/>
    <col min="17" max="17" width="10.42578125" style="8" customWidth="1"/>
    <col min="18" max="18" width="10.7109375" style="9" customWidth="1"/>
    <col min="19" max="19" width="9" customWidth="1"/>
    <col min="20" max="21" width="10.5703125" style="8" customWidth="1"/>
    <col min="22" max="22" width="9.85546875" customWidth="1"/>
    <col min="23" max="23" width="8.7109375" customWidth="1"/>
    <col min="24" max="24" width="9.28515625" customWidth="1"/>
    <col min="26" max="26" width="8.85546875" customWidth="1"/>
    <col min="27" max="27" width="8.42578125" customWidth="1"/>
    <col min="28" max="28" width="8.85546875" customWidth="1"/>
    <col min="257" max="257" width="27.28515625" customWidth="1"/>
    <col min="258" max="261" width="0" hidden="1" customWidth="1"/>
    <col min="262" max="262" width="9.7109375" customWidth="1"/>
    <col min="263" max="263" width="8.42578125" customWidth="1"/>
    <col min="264" max="264" width="10.7109375" customWidth="1"/>
    <col min="265" max="265" width="11" customWidth="1"/>
    <col min="266" max="266" width="10.140625" customWidth="1"/>
    <col min="267" max="267" width="8.42578125" customWidth="1"/>
    <col min="268" max="268" width="10.7109375" customWidth="1"/>
    <col min="269" max="269" width="10.140625" customWidth="1"/>
    <col min="270" max="270" width="10.7109375" customWidth="1"/>
    <col min="271" max="271" width="8.85546875" customWidth="1"/>
    <col min="272" max="272" width="11.140625" customWidth="1"/>
    <col min="273" max="273" width="10.42578125" customWidth="1"/>
    <col min="274" max="274" width="10.7109375" customWidth="1"/>
    <col min="275" max="275" width="9" customWidth="1"/>
    <col min="276" max="277" width="10.5703125" customWidth="1"/>
    <col min="278" max="278" width="9.85546875" customWidth="1"/>
    <col min="279" max="279" width="8.7109375" customWidth="1"/>
    <col min="280" max="280" width="9.28515625" customWidth="1"/>
    <col min="282" max="282" width="8.85546875" customWidth="1"/>
    <col min="283" max="283" width="8.42578125" customWidth="1"/>
    <col min="284" max="284" width="8.85546875" customWidth="1"/>
    <col min="513" max="513" width="27.28515625" customWidth="1"/>
    <col min="514" max="517" width="0" hidden="1" customWidth="1"/>
    <col min="518" max="518" width="9.7109375" customWidth="1"/>
    <col min="519" max="519" width="8.42578125" customWidth="1"/>
    <col min="520" max="520" width="10.7109375" customWidth="1"/>
    <col min="521" max="521" width="11" customWidth="1"/>
    <col min="522" max="522" width="10.140625" customWidth="1"/>
    <col min="523" max="523" width="8.42578125" customWidth="1"/>
    <col min="524" max="524" width="10.7109375" customWidth="1"/>
    <col min="525" max="525" width="10.140625" customWidth="1"/>
    <col min="526" max="526" width="10.7109375" customWidth="1"/>
    <col min="527" max="527" width="8.85546875" customWidth="1"/>
    <col min="528" max="528" width="11.140625" customWidth="1"/>
    <col min="529" max="529" width="10.42578125" customWidth="1"/>
    <col min="530" max="530" width="10.7109375" customWidth="1"/>
    <col min="531" max="531" width="9" customWidth="1"/>
    <col min="532" max="533" width="10.5703125" customWidth="1"/>
    <col min="534" max="534" width="9.85546875" customWidth="1"/>
    <col min="535" max="535" width="8.7109375" customWidth="1"/>
    <col min="536" max="536" width="9.28515625" customWidth="1"/>
    <col min="538" max="538" width="8.85546875" customWidth="1"/>
    <col min="539" max="539" width="8.42578125" customWidth="1"/>
    <col min="540" max="540" width="8.85546875" customWidth="1"/>
    <col min="769" max="769" width="27.28515625" customWidth="1"/>
    <col min="770" max="773" width="0" hidden="1" customWidth="1"/>
    <col min="774" max="774" width="9.7109375" customWidth="1"/>
    <col min="775" max="775" width="8.42578125" customWidth="1"/>
    <col min="776" max="776" width="10.7109375" customWidth="1"/>
    <col min="777" max="777" width="11" customWidth="1"/>
    <col min="778" max="778" width="10.140625" customWidth="1"/>
    <col min="779" max="779" width="8.42578125" customWidth="1"/>
    <col min="780" max="780" width="10.7109375" customWidth="1"/>
    <col min="781" max="781" width="10.140625" customWidth="1"/>
    <col min="782" max="782" width="10.7109375" customWidth="1"/>
    <col min="783" max="783" width="8.85546875" customWidth="1"/>
    <col min="784" max="784" width="11.140625" customWidth="1"/>
    <col min="785" max="785" width="10.42578125" customWidth="1"/>
    <col min="786" max="786" width="10.7109375" customWidth="1"/>
    <col min="787" max="787" width="9" customWidth="1"/>
    <col min="788" max="789" width="10.5703125" customWidth="1"/>
    <col min="790" max="790" width="9.85546875" customWidth="1"/>
    <col min="791" max="791" width="8.7109375" customWidth="1"/>
    <col min="792" max="792" width="9.28515625" customWidth="1"/>
    <col min="794" max="794" width="8.85546875" customWidth="1"/>
    <col min="795" max="795" width="8.42578125" customWidth="1"/>
    <col min="796" max="796" width="8.85546875" customWidth="1"/>
    <col min="1025" max="1025" width="27.28515625" customWidth="1"/>
    <col min="1026" max="1029" width="0" hidden="1" customWidth="1"/>
    <col min="1030" max="1030" width="9.7109375" customWidth="1"/>
    <col min="1031" max="1031" width="8.42578125" customWidth="1"/>
    <col min="1032" max="1032" width="10.7109375" customWidth="1"/>
    <col min="1033" max="1033" width="11" customWidth="1"/>
    <col min="1034" max="1034" width="10.140625" customWidth="1"/>
    <col min="1035" max="1035" width="8.42578125" customWidth="1"/>
    <col min="1036" max="1036" width="10.7109375" customWidth="1"/>
    <col min="1037" max="1037" width="10.140625" customWidth="1"/>
    <col min="1038" max="1038" width="10.7109375" customWidth="1"/>
    <col min="1039" max="1039" width="8.85546875" customWidth="1"/>
    <col min="1040" max="1040" width="11.140625" customWidth="1"/>
    <col min="1041" max="1041" width="10.42578125" customWidth="1"/>
    <col min="1042" max="1042" width="10.7109375" customWidth="1"/>
    <col min="1043" max="1043" width="9" customWidth="1"/>
    <col min="1044" max="1045" width="10.5703125" customWidth="1"/>
    <col min="1046" max="1046" width="9.85546875" customWidth="1"/>
    <col min="1047" max="1047" width="8.7109375" customWidth="1"/>
    <col min="1048" max="1048" width="9.28515625" customWidth="1"/>
    <col min="1050" max="1050" width="8.85546875" customWidth="1"/>
    <col min="1051" max="1051" width="8.42578125" customWidth="1"/>
    <col min="1052" max="1052" width="8.85546875" customWidth="1"/>
    <col min="1281" max="1281" width="27.28515625" customWidth="1"/>
    <col min="1282" max="1285" width="0" hidden="1" customWidth="1"/>
    <col min="1286" max="1286" width="9.7109375" customWidth="1"/>
    <col min="1287" max="1287" width="8.42578125" customWidth="1"/>
    <col min="1288" max="1288" width="10.7109375" customWidth="1"/>
    <col min="1289" max="1289" width="11" customWidth="1"/>
    <col min="1290" max="1290" width="10.140625" customWidth="1"/>
    <col min="1291" max="1291" width="8.42578125" customWidth="1"/>
    <col min="1292" max="1292" width="10.7109375" customWidth="1"/>
    <col min="1293" max="1293" width="10.140625" customWidth="1"/>
    <col min="1294" max="1294" width="10.7109375" customWidth="1"/>
    <col min="1295" max="1295" width="8.85546875" customWidth="1"/>
    <col min="1296" max="1296" width="11.140625" customWidth="1"/>
    <col min="1297" max="1297" width="10.42578125" customWidth="1"/>
    <col min="1298" max="1298" width="10.7109375" customWidth="1"/>
    <col min="1299" max="1299" width="9" customWidth="1"/>
    <col min="1300" max="1301" width="10.5703125" customWidth="1"/>
    <col min="1302" max="1302" width="9.85546875" customWidth="1"/>
    <col min="1303" max="1303" width="8.7109375" customWidth="1"/>
    <col min="1304" max="1304" width="9.28515625" customWidth="1"/>
    <col min="1306" max="1306" width="8.85546875" customWidth="1"/>
    <col min="1307" max="1307" width="8.42578125" customWidth="1"/>
    <col min="1308" max="1308" width="8.85546875" customWidth="1"/>
    <col min="1537" max="1537" width="27.28515625" customWidth="1"/>
    <col min="1538" max="1541" width="0" hidden="1" customWidth="1"/>
    <col min="1542" max="1542" width="9.7109375" customWidth="1"/>
    <col min="1543" max="1543" width="8.42578125" customWidth="1"/>
    <col min="1544" max="1544" width="10.7109375" customWidth="1"/>
    <col min="1545" max="1545" width="11" customWidth="1"/>
    <col min="1546" max="1546" width="10.140625" customWidth="1"/>
    <col min="1547" max="1547" width="8.42578125" customWidth="1"/>
    <col min="1548" max="1548" width="10.7109375" customWidth="1"/>
    <col min="1549" max="1549" width="10.140625" customWidth="1"/>
    <col min="1550" max="1550" width="10.7109375" customWidth="1"/>
    <col min="1551" max="1551" width="8.85546875" customWidth="1"/>
    <col min="1552" max="1552" width="11.140625" customWidth="1"/>
    <col min="1553" max="1553" width="10.42578125" customWidth="1"/>
    <col min="1554" max="1554" width="10.7109375" customWidth="1"/>
    <col min="1555" max="1555" width="9" customWidth="1"/>
    <col min="1556" max="1557" width="10.5703125" customWidth="1"/>
    <col min="1558" max="1558" width="9.85546875" customWidth="1"/>
    <col min="1559" max="1559" width="8.7109375" customWidth="1"/>
    <col min="1560" max="1560" width="9.28515625" customWidth="1"/>
    <col min="1562" max="1562" width="8.85546875" customWidth="1"/>
    <col min="1563" max="1563" width="8.42578125" customWidth="1"/>
    <col min="1564" max="1564" width="8.85546875" customWidth="1"/>
    <col min="1793" max="1793" width="27.28515625" customWidth="1"/>
    <col min="1794" max="1797" width="0" hidden="1" customWidth="1"/>
    <col min="1798" max="1798" width="9.7109375" customWidth="1"/>
    <col min="1799" max="1799" width="8.42578125" customWidth="1"/>
    <col min="1800" max="1800" width="10.7109375" customWidth="1"/>
    <col min="1801" max="1801" width="11" customWidth="1"/>
    <col min="1802" max="1802" width="10.140625" customWidth="1"/>
    <col min="1803" max="1803" width="8.42578125" customWidth="1"/>
    <col min="1804" max="1804" width="10.7109375" customWidth="1"/>
    <col min="1805" max="1805" width="10.140625" customWidth="1"/>
    <col min="1806" max="1806" width="10.7109375" customWidth="1"/>
    <col min="1807" max="1807" width="8.85546875" customWidth="1"/>
    <col min="1808" max="1808" width="11.140625" customWidth="1"/>
    <col min="1809" max="1809" width="10.42578125" customWidth="1"/>
    <col min="1810" max="1810" width="10.7109375" customWidth="1"/>
    <col min="1811" max="1811" width="9" customWidth="1"/>
    <col min="1812" max="1813" width="10.5703125" customWidth="1"/>
    <col min="1814" max="1814" width="9.85546875" customWidth="1"/>
    <col min="1815" max="1815" width="8.7109375" customWidth="1"/>
    <col min="1816" max="1816" width="9.28515625" customWidth="1"/>
    <col min="1818" max="1818" width="8.85546875" customWidth="1"/>
    <col min="1819" max="1819" width="8.42578125" customWidth="1"/>
    <col min="1820" max="1820" width="8.85546875" customWidth="1"/>
    <col min="2049" max="2049" width="27.28515625" customWidth="1"/>
    <col min="2050" max="2053" width="0" hidden="1" customWidth="1"/>
    <col min="2054" max="2054" width="9.7109375" customWidth="1"/>
    <col min="2055" max="2055" width="8.42578125" customWidth="1"/>
    <col min="2056" max="2056" width="10.7109375" customWidth="1"/>
    <col min="2057" max="2057" width="11" customWidth="1"/>
    <col min="2058" max="2058" width="10.140625" customWidth="1"/>
    <col min="2059" max="2059" width="8.42578125" customWidth="1"/>
    <col min="2060" max="2060" width="10.7109375" customWidth="1"/>
    <col min="2061" max="2061" width="10.140625" customWidth="1"/>
    <col min="2062" max="2062" width="10.7109375" customWidth="1"/>
    <col min="2063" max="2063" width="8.85546875" customWidth="1"/>
    <col min="2064" max="2064" width="11.140625" customWidth="1"/>
    <col min="2065" max="2065" width="10.42578125" customWidth="1"/>
    <col min="2066" max="2066" width="10.7109375" customWidth="1"/>
    <col min="2067" max="2067" width="9" customWidth="1"/>
    <col min="2068" max="2069" width="10.5703125" customWidth="1"/>
    <col min="2070" max="2070" width="9.85546875" customWidth="1"/>
    <col min="2071" max="2071" width="8.7109375" customWidth="1"/>
    <col min="2072" max="2072" width="9.28515625" customWidth="1"/>
    <col min="2074" max="2074" width="8.85546875" customWidth="1"/>
    <col min="2075" max="2075" width="8.42578125" customWidth="1"/>
    <col min="2076" max="2076" width="8.85546875" customWidth="1"/>
    <col min="2305" max="2305" width="27.28515625" customWidth="1"/>
    <col min="2306" max="2309" width="0" hidden="1" customWidth="1"/>
    <col min="2310" max="2310" width="9.7109375" customWidth="1"/>
    <col min="2311" max="2311" width="8.42578125" customWidth="1"/>
    <col min="2312" max="2312" width="10.7109375" customWidth="1"/>
    <col min="2313" max="2313" width="11" customWidth="1"/>
    <col min="2314" max="2314" width="10.140625" customWidth="1"/>
    <col min="2315" max="2315" width="8.42578125" customWidth="1"/>
    <col min="2316" max="2316" width="10.7109375" customWidth="1"/>
    <col min="2317" max="2317" width="10.140625" customWidth="1"/>
    <col min="2318" max="2318" width="10.7109375" customWidth="1"/>
    <col min="2319" max="2319" width="8.85546875" customWidth="1"/>
    <col min="2320" max="2320" width="11.140625" customWidth="1"/>
    <col min="2321" max="2321" width="10.42578125" customWidth="1"/>
    <col min="2322" max="2322" width="10.7109375" customWidth="1"/>
    <col min="2323" max="2323" width="9" customWidth="1"/>
    <col min="2324" max="2325" width="10.5703125" customWidth="1"/>
    <col min="2326" max="2326" width="9.85546875" customWidth="1"/>
    <col min="2327" max="2327" width="8.7109375" customWidth="1"/>
    <col min="2328" max="2328" width="9.28515625" customWidth="1"/>
    <col min="2330" max="2330" width="8.85546875" customWidth="1"/>
    <col min="2331" max="2331" width="8.42578125" customWidth="1"/>
    <col min="2332" max="2332" width="8.85546875" customWidth="1"/>
    <col min="2561" max="2561" width="27.28515625" customWidth="1"/>
    <col min="2562" max="2565" width="0" hidden="1" customWidth="1"/>
    <col min="2566" max="2566" width="9.7109375" customWidth="1"/>
    <col min="2567" max="2567" width="8.42578125" customWidth="1"/>
    <col min="2568" max="2568" width="10.7109375" customWidth="1"/>
    <col min="2569" max="2569" width="11" customWidth="1"/>
    <col min="2570" max="2570" width="10.140625" customWidth="1"/>
    <col min="2571" max="2571" width="8.42578125" customWidth="1"/>
    <col min="2572" max="2572" width="10.7109375" customWidth="1"/>
    <col min="2573" max="2573" width="10.140625" customWidth="1"/>
    <col min="2574" max="2574" width="10.7109375" customWidth="1"/>
    <col min="2575" max="2575" width="8.85546875" customWidth="1"/>
    <col min="2576" max="2576" width="11.140625" customWidth="1"/>
    <col min="2577" max="2577" width="10.42578125" customWidth="1"/>
    <col min="2578" max="2578" width="10.7109375" customWidth="1"/>
    <col min="2579" max="2579" width="9" customWidth="1"/>
    <col min="2580" max="2581" width="10.5703125" customWidth="1"/>
    <col min="2582" max="2582" width="9.85546875" customWidth="1"/>
    <col min="2583" max="2583" width="8.7109375" customWidth="1"/>
    <col min="2584" max="2584" width="9.28515625" customWidth="1"/>
    <col min="2586" max="2586" width="8.85546875" customWidth="1"/>
    <col min="2587" max="2587" width="8.42578125" customWidth="1"/>
    <col min="2588" max="2588" width="8.85546875" customWidth="1"/>
    <col min="2817" max="2817" width="27.28515625" customWidth="1"/>
    <col min="2818" max="2821" width="0" hidden="1" customWidth="1"/>
    <col min="2822" max="2822" width="9.7109375" customWidth="1"/>
    <col min="2823" max="2823" width="8.42578125" customWidth="1"/>
    <col min="2824" max="2824" width="10.7109375" customWidth="1"/>
    <col min="2825" max="2825" width="11" customWidth="1"/>
    <col min="2826" max="2826" width="10.140625" customWidth="1"/>
    <col min="2827" max="2827" width="8.42578125" customWidth="1"/>
    <col min="2828" max="2828" width="10.7109375" customWidth="1"/>
    <col min="2829" max="2829" width="10.140625" customWidth="1"/>
    <col min="2830" max="2830" width="10.7109375" customWidth="1"/>
    <col min="2831" max="2831" width="8.85546875" customWidth="1"/>
    <col min="2832" max="2832" width="11.140625" customWidth="1"/>
    <col min="2833" max="2833" width="10.42578125" customWidth="1"/>
    <col min="2834" max="2834" width="10.7109375" customWidth="1"/>
    <col min="2835" max="2835" width="9" customWidth="1"/>
    <col min="2836" max="2837" width="10.5703125" customWidth="1"/>
    <col min="2838" max="2838" width="9.85546875" customWidth="1"/>
    <col min="2839" max="2839" width="8.7109375" customWidth="1"/>
    <col min="2840" max="2840" width="9.28515625" customWidth="1"/>
    <col min="2842" max="2842" width="8.85546875" customWidth="1"/>
    <col min="2843" max="2843" width="8.42578125" customWidth="1"/>
    <col min="2844" max="2844" width="8.85546875" customWidth="1"/>
    <col min="3073" max="3073" width="27.28515625" customWidth="1"/>
    <col min="3074" max="3077" width="0" hidden="1" customWidth="1"/>
    <col min="3078" max="3078" width="9.7109375" customWidth="1"/>
    <col min="3079" max="3079" width="8.42578125" customWidth="1"/>
    <col min="3080" max="3080" width="10.7109375" customWidth="1"/>
    <col min="3081" max="3081" width="11" customWidth="1"/>
    <col min="3082" max="3082" width="10.140625" customWidth="1"/>
    <col min="3083" max="3083" width="8.42578125" customWidth="1"/>
    <col min="3084" max="3084" width="10.7109375" customWidth="1"/>
    <col min="3085" max="3085" width="10.140625" customWidth="1"/>
    <col min="3086" max="3086" width="10.7109375" customWidth="1"/>
    <col min="3087" max="3087" width="8.85546875" customWidth="1"/>
    <col min="3088" max="3088" width="11.140625" customWidth="1"/>
    <col min="3089" max="3089" width="10.42578125" customWidth="1"/>
    <col min="3090" max="3090" width="10.7109375" customWidth="1"/>
    <col min="3091" max="3091" width="9" customWidth="1"/>
    <col min="3092" max="3093" width="10.5703125" customWidth="1"/>
    <col min="3094" max="3094" width="9.85546875" customWidth="1"/>
    <col min="3095" max="3095" width="8.7109375" customWidth="1"/>
    <col min="3096" max="3096" width="9.28515625" customWidth="1"/>
    <col min="3098" max="3098" width="8.85546875" customWidth="1"/>
    <col min="3099" max="3099" width="8.42578125" customWidth="1"/>
    <col min="3100" max="3100" width="8.85546875" customWidth="1"/>
    <col min="3329" max="3329" width="27.28515625" customWidth="1"/>
    <col min="3330" max="3333" width="0" hidden="1" customWidth="1"/>
    <col min="3334" max="3334" width="9.7109375" customWidth="1"/>
    <col min="3335" max="3335" width="8.42578125" customWidth="1"/>
    <col min="3336" max="3336" width="10.7109375" customWidth="1"/>
    <col min="3337" max="3337" width="11" customWidth="1"/>
    <col min="3338" max="3338" width="10.140625" customWidth="1"/>
    <col min="3339" max="3339" width="8.42578125" customWidth="1"/>
    <col min="3340" max="3340" width="10.7109375" customWidth="1"/>
    <col min="3341" max="3341" width="10.140625" customWidth="1"/>
    <col min="3342" max="3342" width="10.7109375" customWidth="1"/>
    <col min="3343" max="3343" width="8.85546875" customWidth="1"/>
    <col min="3344" max="3344" width="11.140625" customWidth="1"/>
    <col min="3345" max="3345" width="10.42578125" customWidth="1"/>
    <col min="3346" max="3346" width="10.7109375" customWidth="1"/>
    <col min="3347" max="3347" width="9" customWidth="1"/>
    <col min="3348" max="3349" width="10.5703125" customWidth="1"/>
    <col min="3350" max="3350" width="9.85546875" customWidth="1"/>
    <col min="3351" max="3351" width="8.7109375" customWidth="1"/>
    <col min="3352" max="3352" width="9.28515625" customWidth="1"/>
    <col min="3354" max="3354" width="8.85546875" customWidth="1"/>
    <col min="3355" max="3355" width="8.42578125" customWidth="1"/>
    <col min="3356" max="3356" width="8.85546875" customWidth="1"/>
    <col min="3585" max="3585" width="27.28515625" customWidth="1"/>
    <col min="3586" max="3589" width="0" hidden="1" customWidth="1"/>
    <col min="3590" max="3590" width="9.7109375" customWidth="1"/>
    <col min="3591" max="3591" width="8.42578125" customWidth="1"/>
    <col min="3592" max="3592" width="10.7109375" customWidth="1"/>
    <col min="3593" max="3593" width="11" customWidth="1"/>
    <col min="3594" max="3594" width="10.140625" customWidth="1"/>
    <col min="3595" max="3595" width="8.42578125" customWidth="1"/>
    <col min="3596" max="3596" width="10.7109375" customWidth="1"/>
    <col min="3597" max="3597" width="10.140625" customWidth="1"/>
    <col min="3598" max="3598" width="10.7109375" customWidth="1"/>
    <col min="3599" max="3599" width="8.85546875" customWidth="1"/>
    <col min="3600" max="3600" width="11.140625" customWidth="1"/>
    <col min="3601" max="3601" width="10.42578125" customWidth="1"/>
    <col min="3602" max="3602" width="10.7109375" customWidth="1"/>
    <col min="3603" max="3603" width="9" customWidth="1"/>
    <col min="3604" max="3605" width="10.5703125" customWidth="1"/>
    <col min="3606" max="3606" width="9.85546875" customWidth="1"/>
    <col min="3607" max="3607" width="8.7109375" customWidth="1"/>
    <col min="3608" max="3608" width="9.28515625" customWidth="1"/>
    <col min="3610" max="3610" width="8.85546875" customWidth="1"/>
    <col min="3611" max="3611" width="8.42578125" customWidth="1"/>
    <col min="3612" max="3612" width="8.85546875" customWidth="1"/>
    <col min="3841" max="3841" width="27.28515625" customWidth="1"/>
    <col min="3842" max="3845" width="0" hidden="1" customWidth="1"/>
    <col min="3846" max="3846" width="9.7109375" customWidth="1"/>
    <col min="3847" max="3847" width="8.42578125" customWidth="1"/>
    <col min="3848" max="3848" width="10.7109375" customWidth="1"/>
    <col min="3849" max="3849" width="11" customWidth="1"/>
    <col min="3850" max="3850" width="10.140625" customWidth="1"/>
    <col min="3851" max="3851" width="8.42578125" customWidth="1"/>
    <col min="3852" max="3852" width="10.7109375" customWidth="1"/>
    <col min="3853" max="3853" width="10.140625" customWidth="1"/>
    <col min="3854" max="3854" width="10.7109375" customWidth="1"/>
    <col min="3855" max="3855" width="8.85546875" customWidth="1"/>
    <col min="3856" max="3856" width="11.140625" customWidth="1"/>
    <col min="3857" max="3857" width="10.42578125" customWidth="1"/>
    <col min="3858" max="3858" width="10.7109375" customWidth="1"/>
    <col min="3859" max="3859" width="9" customWidth="1"/>
    <col min="3860" max="3861" width="10.5703125" customWidth="1"/>
    <col min="3862" max="3862" width="9.85546875" customWidth="1"/>
    <col min="3863" max="3863" width="8.7109375" customWidth="1"/>
    <col min="3864" max="3864" width="9.28515625" customWidth="1"/>
    <col min="3866" max="3866" width="8.85546875" customWidth="1"/>
    <col min="3867" max="3867" width="8.42578125" customWidth="1"/>
    <col min="3868" max="3868" width="8.85546875" customWidth="1"/>
    <col min="4097" max="4097" width="27.28515625" customWidth="1"/>
    <col min="4098" max="4101" width="0" hidden="1" customWidth="1"/>
    <col min="4102" max="4102" width="9.7109375" customWidth="1"/>
    <col min="4103" max="4103" width="8.42578125" customWidth="1"/>
    <col min="4104" max="4104" width="10.7109375" customWidth="1"/>
    <col min="4105" max="4105" width="11" customWidth="1"/>
    <col min="4106" max="4106" width="10.140625" customWidth="1"/>
    <col min="4107" max="4107" width="8.42578125" customWidth="1"/>
    <col min="4108" max="4108" width="10.7109375" customWidth="1"/>
    <col min="4109" max="4109" width="10.140625" customWidth="1"/>
    <col min="4110" max="4110" width="10.7109375" customWidth="1"/>
    <col min="4111" max="4111" width="8.85546875" customWidth="1"/>
    <col min="4112" max="4112" width="11.140625" customWidth="1"/>
    <col min="4113" max="4113" width="10.42578125" customWidth="1"/>
    <col min="4114" max="4114" width="10.7109375" customWidth="1"/>
    <col min="4115" max="4115" width="9" customWidth="1"/>
    <col min="4116" max="4117" width="10.5703125" customWidth="1"/>
    <col min="4118" max="4118" width="9.85546875" customWidth="1"/>
    <col min="4119" max="4119" width="8.7109375" customWidth="1"/>
    <col min="4120" max="4120" width="9.28515625" customWidth="1"/>
    <col min="4122" max="4122" width="8.85546875" customWidth="1"/>
    <col min="4123" max="4123" width="8.42578125" customWidth="1"/>
    <col min="4124" max="4124" width="8.85546875" customWidth="1"/>
    <col min="4353" max="4353" width="27.28515625" customWidth="1"/>
    <col min="4354" max="4357" width="0" hidden="1" customWidth="1"/>
    <col min="4358" max="4358" width="9.7109375" customWidth="1"/>
    <col min="4359" max="4359" width="8.42578125" customWidth="1"/>
    <col min="4360" max="4360" width="10.7109375" customWidth="1"/>
    <col min="4361" max="4361" width="11" customWidth="1"/>
    <col min="4362" max="4362" width="10.140625" customWidth="1"/>
    <col min="4363" max="4363" width="8.42578125" customWidth="1"/>
    <col min="4364" max="4364" width="10.7109375" customWidth="1"/>
    <col min="4365" max="4365" width="10.140625" customWidth="1"/>
    <col min="4366" max="4366" width="10.7109375" customWidth="1"/>
    <col min="4367" max="4367" width="8.85546875" customWidth="1"/>
    <col min="4368" max="4368" width="11.140625" customWidth="1"/>
    <col min="4369" max="4369" width="10.42578125" customWidth="1"/>
    <col min="4370" max="4370" width="10.7109375" customWidth="1"/>
    <col min="4371" max="4371" width="9" customWidth="1"/>
    <col min="4372" max="4373" width="10.5703125" customWidth="1"/>
    <col min="4374" max="4374" width="9.85546875" customWidth="1"/>
    <col min="4375" max="4375" width="8.7109375" customWidth="1"/>
    <col min="4376" max="4376" width="9.28515625" customWidth="1"/>
    <col min="4378" max="4378" width="8.85546875" customWidth="1"/>
    <col min="4379" max="4379" width="8.42578125" customWidth="1"/>
    <col min="4380" max="4380" width="8.85546875" customWidth="1"/>
    <col min="4609" max="4609" width="27.28515625" customWidth="1"/>
    <col min="4610" max="4613" width="0" hidden="1" customWidth="1"/>
    <col min="4614" max="4614" width="9.7109375" customWidth="1"/>
    <col min="4615" max="4615" width="8.42578125" customWidth="1"/>
    <col min="4616" max="4616" width="10.7109375" customWidth="1"/>
    <col min="4617" max="4617" width="11" customWidth="1"/>
    <col min="4618" max="4618" width="10.140625" customWidth="1"/>
    <col min="4619" max="4619" width="8.42578125" customWidth="1"/>
    <col min="4620" max="4620" width="10.7109375" customWidth="1"/>
    <col min="4621" max="4621" width="10.140625" customWidth="1"/>
    <col min="4622" max="4622" width="10.7109375" customWidth="1"/>
    <col min="4623" max="4623" width="8.85546875" customWidth="1"/>
    <col min="4624" max="4624" width="11.140625" customWidth="1"/>
    <col min="4625" max="4625" width="10.42578125" customWidth="1"/>
    <col min="4626" max="4626" width="10.7109375" customWidth="1"/>
    <col min="4627" max="4627" width="9" customWidth="1"/>
    <col min="4628" max="4629" width="10.5703125" customWidth="1"/>
    <col min="4630" max="4630" width="9.85546875" customWidth="1"/>
    <col min="4631" max="4631" width="8.7109375" customWidth="1"/>
    <col min="4632" max="4632" width="9.28515625" customWidth="1"/>
    <col min="4634" max="4634" width="8.85546875" customWidth="1"/>
    <col min="4635" max="4635" width="8.42578125" customWidth="1"/>
    <col min="4636" max="4636" width="8.85546875" customWidth="1"/>
    <col min="4865" max="4865" width="27.28515625" customWidth="1"/>
    <col min="4866" max="4869" width="0" hidden="1" customWidth="1"/>
    <col min="4870" max="4870" width="9.7109375" customWidth="1"/>
    <col min="4871" max="4871" width="8.42578125" customWidth="1"/>
    <col min="4872" max="4872" width="10.7109375" customWidth="1"/>
    <col min="4873" max="4873" width="11" customWidth="1"/>
    <col min="4874" max="4874" width="10.140625" customWidth="1"/>
    <col min="4875" max="4875" width="8.42578125" customWidth="1"/>
    <col min="4876" max="4876" width="10.7109375" customWidth="1"/>
    <col min="4877" max="4877" width="10.140625" customWidth="1"/>
    <col min="4878" max="4878" width="10.7109375" customWidth="1"/>
    <col min="4879" max="4879" width="8.85546875" customWidth="1"/>
    <col min="4880" max="4880" width="11.140625" customWidth="1"/>
    <col min="4881" max="4881" width="10.42578125" customWidth="1"/>
    <col min="4882" max="4882" width="10.7109375" customWidth="1"/>
    <col min="4883" max="4883" width="9" customWidth="1"/>
    <col min="4884" max="4885" width="10.5703125" customWidth="1"/>
    <col min="4886" max="4886" width="9.85546875" customWidth="1"/>
    <col min="4887" max="4887" width="8.7109375" customWidth="1"/>
    <col min="4888" max="4888" width="9.28515625" customWidth="1"/>
    <col min="4890" max="4890" width="8.85546875" customWidth="1"/>
    <col min="4891" max="4891" width="8.42578125" customWidth="1"/>
    <col min="4892" max="4892" width="8.85546875" customWidth="1"/>
    <col min="5121" max="5121" width="27.28515625" customWidth="1"/>
    <col min="5122" max="5125" width="0" hidden="1" customWidth="1"/>
    <col min="5126" max="5126" width="9.7109375" customWidth="1"/>
    <col min="5127" max="5127" width="8.42578125" customWidth="1"/>
    <col min="5128" max="5128" width="10.7109375" customWidth="1"/>
    <col min="5129" max="5129" width="11" customWidth="1"/>
    <col min="5130" max="5130" width="10.140625" customWidth="1"/>
    <col min="5131" max="5131" width="8.42578125" customWidth="1"/>
    <col min="5132" max="5132" width="10.7109375" customWidth="1"/>
    <col min="5133" max="5133" width="10.140625" customWidth="1"/>
    <col min="5134" max="5134" width="10.7109375" customWidth="1"/>
    <col min="5135" max="5135" width="8.85546875" customWidth="1"/>
    <col min="5136" max="5136" width="11.140625" customWidth="1"/>
    <col min="5137" max="5137" width="10.42578125" customWidth="1"/>
    <col min="5138" max="5138" width="10.7109375" customWidth="1"/>
    <col min="5139" max="5139" width="9" customWidth="1"/>
    <col min="5140" max="5141" width="10.5703125" customWidth="1"/>
    <col min="5142" max="5142" width="9.85546875" customWidth="1"/>
    <col min="5143" max="5143" width="8.7109375" customWidth="1"/>
    <col min="5144" max="5144" width="9.28515625" customWidth="1"/>
    <col min="5146" max="5146" width="8.85546875" customWidth="1"/>
    <col min="5147" max="5147" width="8.42578125" customWidth="1"/>
    <col min="5148" max="5148" width="8.85546875" customWidth="1"/>
    <col min="5377" max="5377" width="27.28515625" customWidth="1"/>
    <col min="5378" max="5381" width="0" hidden="1" customWidth="1"/>
    <col min="5382" max="5382" width="9.7109375" customWidth="1"/>
    <col min="5383" max="5383" width="8.42578125" customWidth="1"/>
    <col min="5384" max="5384" width="10.7109375" customWidth="1"/>
    <col min="5385" max="5385" width="11" customWidth="1"/>
    <col min="5386" max="5386" width="10.140625" customWidth="1"/>
    <col min="5387" max="5387" width="8.42578125" customWidth="1"/>
    <col min="5388" max="5388" width="10.7109375" customWidth="1"/>
    <col min="5389" max="5389" width="10.140625" customWidth="1"/>
    <col min="5390" max="5390" width="10.7109375" customWidth="1"/>
    <col min="5391" max="5391" width="8.85546875" customWidth="1"/>
    <col min="5392" max="5392" width="11.140625" customWidth="1"/>
    <col min="5393" max="5393" width="10.42578125" customWidth="1"/>
    <col min="5394" max="5394" width="10.7109375" customWidth="1"/>
    <col min="5395" max="5395" width="9" customWidth="1"/>
    <col min="5396" max="5397" width="10.5703125" customWidth="1"/>
    <col min="5398" max="5398" width="9.85546875" customWidth="1"/>
    <col min="5399" max="5399" width="8.7109375" customWidth="1"/>
    <col min="5400" max="5400" width="9.28515625" customWidth="1"/>
    <col min="5402" max="5402" width="8.85546875" customWidth="1"/>
    <col min="5403" max="5403" width="8.42578125" customWidth="1"/>
    <col min="5404" max="5404" width="8.85546875" customWidth="1"/>
    <col min="5633" max="5633" width="27.28515625" customWidth="1"/>
    <col min="5634" max="5637" width="0" hidden="1" customWidth="1"/>
    <col min="5638" max="5638" width="9.7109375" customWidth="1"/>
    <col min="5639" max="5639" width="8.42578125" customWidth="1"/>
    <col min="5640" max="5640" width="10.7109375" customWidth="1"/>
    <col min="5641" max="5641" width="11" customWidth="1"/>
    <col min="5642" max="5642" width="10.140625" customWidth="1"/>
    <col min="5643" max="5643" width="8.42578125" customWidth="1"/>
    <col min="5644" max="5644" width="10.7109375" customWidth="1"/>
    <col min="5645" max="5645" width="10.140625" customWidth="1"/>
    <col min="5646" max="5646" width="10.7109375" customWidth="1"/>
    <col min="5647" max="5647" width="8.85546875" customWidth="1"/>
    <col min="5648" max="5648" width="11.140625" customWidth="1"/>
    <col min="5649" max="5649" width="10.42578125" customWidth="1"/>
    <col min="5650" max="5650" width="10.7109375" customWidth="1"/>
    <col min="5651" max="5651" width="9" customWidth="1"/>
    <col min="5652" max="5653" width="10.5703125" customWidth="1"/>
    <col min="5654" max="5654" width="9.85546875" customWidth="1"/>
    <col min="5655" max="5655" width="8.7109375" customWidth="1"/>
    <col min="5656" max="5656" width="9.28515625" customWidth="1"/>
    <col min="5658" max="5658" width="8.85546875" customWidth="1"/>
    <col min="5659" max="5659" width="8.42578125" customWidth="1"/>
    <col min="5660" max="5660" width="8.85546875" customWidth="1"/>
    <col min="5889" max="5889" width="27.28515625" customWidth="1"/>
    <col min="5890" max="5893" width="0" hidden="1" customWidth="1"/>
    <col min="5894" max="5894" width="9.7109375" customWidth="1"/>
    <col min="5895" max="5895" width="8.42578125" customWidth="1"/>
    <col min="5896" max="5896" width="10.7109375" customWidth="1"/>
    <col min="5897" max="5897" width="11" customWidth="1"/>
    <col min="5898" max="5898" width="10.140625" customWidth="1"/>
    <col min="5899" max="5899" width="8.42578125" customWidth="1"/>
    <col min="5900" max="5900" width="10.7109375" customWidth="1"/>
    <col min="5901" max="5901" width="10.140625" customWidth="1"/>
    <col min="5902" max="5902" width="10.7109375" customWidth="1"/>
    <col min="5903" max="5903" width="8.85546875" customWidth="1"/>
    <col min="5904" max="5904" width="11.140625" customWidth="1"/>
    <col min="5905" max="5905" width="10.42578125" customWidth="1"/>
    <col min="5906" max="5906" width="10.7109375" customWidth="1"/>
    <col min="5907" max="5907" width="9" customWidth="1"/>
    <col min="5908" max="5909" width="10.5703125" customWidth="1"/>
    <col min="5910" max="5910" width="9.85546875" customWidth="1"/>
    <col min="5911" max="5911" width="8.7109375" customWidth="1"/>
    <col min="5912" max="5912" width="9.28515625" customWidth="1"/>
    <col min="5914" max="5914" width="8.85546875" customWidth="1"/>
    <col min="5915" max="5915" width="8.42578125" customWidth="1"/>
    <col min="5916" max="5916" width="8.85546875" customWidth="1"/>
    <col min="6145" max="6145" width="27.28515625" customWidth="1"/>
    <col min="6146" max="6149" width="0" hidden="1" customWidth="1"/>
    <col min="6150" max="6150" width="9.7109375" customWidth="1"/>
    <col min="6151" max="6151" width="8.42578125" customWidth="1"/>
    <col min="6152" max="6152" width="10.7109375" customWidth="1"/>
    <col min="6153" max="6153" width="11" customWidth="1"/>
    <col min="6154" max="6154" width="10.140625" customWidth="1"/>
    <col min="6155" max="6155" width="8.42578125" customWidth="1"/>
    <col min="6156" max="6156" width="10.7109375" customWidth="1"/>
    <col min="6157" max="6157" width="10.140625" customWidth="1"/>
    <col min="6158" max="6158" width="10.7109375" customWidth="1"/>
    <col min="6159" max="6159" width="8.85546875" customWidth="1"/>
    <col min="6160" max="6160" width="11.140625" customWidth="1"/>
    <col min="6161" max="6161" width="10.42578125" customWidth="1"/>
    <col min="6162" max="6162" width="10.7109375" customWidth="1"/>
    <col min="6163" max="6163" width="9" customWidth="1"/>
    <col min="6164" max="6165" width="10.5703125" customWidth="1"/>
    <col min="6166" max="6166" width="9.85546875" customWidth="1"/>
    <col min="6167" max="6167" width="8.7109375" customWidth="1"/>
    <col min="6168" max="6168" width="9.28515625" customWidth="1"/>
    <col min="6170" max="6170" width="8.85546875" customWidth="1"/>
    <col min="6171" max="6171" width="8.42578125" customWidth="1"/>
    <col min="6172" max="6172" width="8.85546875" customWidth="1"/>
    <col min="6401" max="6401" width="27.28515625" customWidth="1"/>
    <col min="6402" max="6405" width="0" hidden="1" customWidth="1"/>
    <col min="6406" max="6406" width="9.7109375" customWidth="1"/>
    <col min="6407" max="6407" width="8.42578125" customWidth="1"/>
    <col min="6408" max="6408" width="10.7109375" customWidth="1"/>
    <col min="6409" max="6409" width="11" customWidth="1"/>
    <col min="6410" max="6410" width="10.140625" customWidth="1"/>
    <col min="6411" max="6411" width="8.42578125" customWidth="1"/>
    <col min="6412" max="6412" width="10.7109375" customWidth="1"/>
    <col min="6413" max="6413" width="10.140625" customWidth="1"/>
    <col min="6414" max="6414" width="10.7109375" customWidth="1"/>
    <col min="6415" max="6415" width="8.85546875" customWidth="1"/>
    <col min="6416" max="6416" width="11.140625" customWidth="1"/>
    <col min="6417" max="6417" width="10.42578125" customWidth="1"/>
    <col min="6418" max="6418" width="10.7109375" customWidth="1"/>
    <col min="6419" max="6419" width="9" customWidth="1"/>
    <col min="6420" max="6421" width="10.5703125" customWidth="1"/>
    <col min="6422" max="6422" width="9.85546875" customWidth="1"/>
    <col min="6423" max="6423" width="8.7109375" customWidth="1"/>
    <col min="6424" max="6424" width="9.28515625" customWidth="1"/>
    <col min="6426" max="6426" width="8.85546875" customWidth="1"/>
    <col min="6427" max="6427" width="8.42578125" customWidth="1"/>
    <col min="6428" max="6428" width="8.85546875" customWidth="1"/>
    <col min="6657" max="6657" width="27.28515625" customWidth="1"/>
    <col min="6658" max="6661" width="0" hidden="1" customWidth="1"/>
    <col min="6662" max="6662" width="9.7109375" customWidth="1"/>
    <col min="6663" max="6663" width="8.42578125" customWidth="1"/>
    <col min="6664" max="6664" width="10.7109375" customWidth="1"/>
    <col min="6665" max="6665" width="11" customWidth="1"/>
    <col min="6666" max="6666" width="10.140625" customWidth="1"/>
    <col min="6667" max="6667" width="8.42578125" customWidth="1"/>
    <col min="6668" max="6668" width="10.7109375" customWidth="1"/>
    <col min="6669" max="6669" width="10.140625" customWidth="1"/>
    <col min="6670" max="6670" width="10.7109375" customWidth="1"/>
    <col min="6671" max="6671" width="8.85546875" customWidth="1"/>
    <col min="6672" max="6672" width="11.140625" customWidth="1"/>
    <col min="6673" max="6673" width="10.42578125" customWidth="1"/>
    <col min="6674" max="6674" width="10.7109375" customWidth="1"/>
    <col min="6675" max="6675" width="9" customWidth="1"/>
    <col min="6676" max="6677" width="10.5703125" customWidth="1"/>
    <col min="6678" max="6678" width="9.85546875" customWidth="1"/>
    <col min="6679" max="6679" width="8.7109375" customWidth="1"/>
    <col min="6680" max="6680" width="9.28515625" customWidth="1"/>
    <col min="6682" max="6682" width="8.85546875" customWidth="1"/>
    <col min="6683" max="6683" width="8.42578125" customWidth="1"/>
    <col min="6684" max="6684" width="8.85546875" customWidth="1"/>
    <col min="6913" max="6913" width="27.28515625" customWidth="1"/>
    <col min="6914" max="6917" width="0" hidden="1" customWidth="1"/>
    <col min="6918" max="6918" width="9.7109375" customWidth="1"/>
    <col min="6919" max="6919" width="8.42578125" customWidth="1"/>
    <col min="6920" max="6920" width="10.7109375" customWidth="1"/>
    <col min="6921" max="6921" width="11" customWidth="1"/>
    <col min="6922" max="6922" width="10.140625" customWidth="1"/>
    <col min="6923" max="6923" width="8.42578125" customWidth="1"/>
    <col min="6924" max="6924" width="10.7109375" customWidth="1"/>
    <col min="6925" max="6925" width="10.140625" customWidth="1"/>
    <col min="6926" max="6926" width="10.7109375" customWidth="1"/>
    <col min="6927" max="6927" width="8.85546875" customWidth="1"/>
    <col min="6928" max="6928" width="11.140625" customWidth="1"/>
    <col min="6929" max="6929" width="10.42578125" customWidth="1"/>
    <col min="6930" max="6930" width="10.7109375" customWidth="1"/>
    <col min="6931" max="6931" width="9" customWidth="1"/>
    <col min="6932" max="6933" width="10.5703125" customWidth="1"/>
    <col min="6934" max="6934" width="9.85546875" customWidth="1"/>
    <col min="6935" max="6935" width="8.7109375" customWidth="1"/>
    <col min="6936" max="6936" width="9.28515625" customWidth="1"/>
    <col min="6938" max="6938" width="8.85546875" customWidth="1"/>
    <col min="6939" max="6939" width="8.42578125" customWidth="1"/>
    <col min="6940" max="6940" width="8.85546875" customWidth="1"/>
    <col min="7169" max="7169" width="27.28515625" customWidth="1"/>
    <col min="7170" max="7173" width="0" hidden="1" customWidth="1"/>
    <col min="7174" max="7174" width="9.7109375" customWidth="1"/>
    <col min="7175" max="7175" width="8.42578125" customWidth="1"/>
    <col min="7176" max="7176" width="10.7109375" customWidth="1"/>
    <col min="7177" max="7177" width="11" customWidth="1"/>
    <col min="7178" max="7178" width="10.140625" customWidth="1"/>
    <col min="7179" max="7179" width="8.42578125" customWidth="1"/>
    <col min="7180" max="7180" width="10.7109375" customWidth="1"/>
    <col min="7181" max="7181" width="10.140625" customWidth="1"/>
    <col min="7182" max="7182" width="10.7109375" customWidth="1"/>
    <col min="7183" max="7183" width="8.85546875" customWidth="1"/>
    <col min="7184" max="7184" width="11.140625" customWidth="1"/>
    <col min="7185" max="7185" width="10.42578125" customWidth="1"/>
    <col min="7186" max="7186" width="10.7109375" customWidth="1"/>
    <col min="7187" max="7187" width="9" customWidth="1"/>
    <col min="7188" max="7189" width="10.5703125" customWidth="1"/>
    <col min="7190" max="7190" width="9.85546875" customWidth="1"/>
    <col min="7191" max="7191" width="8.7109375" customWidth="1"/>
    <col min="7192" max="7192" width="9.28515625" customWidth="1"/>
    <col min="7194" max="7194" width="8.85546875" customWidth="1"/>
    <col min="7195" max="7195" width="8.42578125" customWidth="1"/>
    <col min="7196" max="7196" width="8.85546875" customWidth="1"/>
    <col min="7425" max="7425" width="27.28515625" customWidth="1"/>
    <col min="7426" max="7429" width="0" hidden="1" customWidth="1"/>
    <col min="7430" max="7430" width="9.7109375" customWidth="1"/>
    <col min="7431" max="7431" width="8.42578125" customWidth="1"/>
    <col min="7432" max="7432" width="10.7109375" customWidth="1"/>
    <col min="7433" max="7433" width="11" customWidth="1"/>
    <col min="7434" max="7434" width="10.140625" customWidth="1"/>
    <col min="7435" max="7435" width="8.42578125" customWidth="1"/>
    <col min="7436" max="7436" width="10.7109375" customWidth="1"/>
    <col min="7437" max="7437" width="10.140625" customWidth="1"/>
    <col min="7438" max="7438" width="10.7109375" customWidth="1"/>
    <col min="7439" max="7439" width="8.85546875" customWidth="1"/>
    <col min="7440" max="7440" width="11.140625" customWidth="1"/>
    <col min="7441" max="7441" width="10.42578125" customWidth="1"/>
    <col min="7442" max="7442" width="10.7109375" customWidth="1"/>
    <col min="7443" max="7443" width="9" customWidth="1"/>
    <col min="7444" max="7445" width="10.5703125" customWidth="1"/>
    <col min="7446" max="7446" width="9.85546875" customWidth="1"/>
    <col min="7447" max="7447" width="8.7109375" customWidth="1"/>
    <col min="7448" max="7448" width="9.28515625" customWidth="1"/>
    <col min="7450" max="7450" width="8.85546875" customWidth="1"/>
    <col min="7451" max="7451" width="8.42578125" customWidth="1"/>
    <col min="7452" max="7452" width="8.85546875" customWidth="1"/>
    <col min="7681" max="7681" width="27.28515625" customWidth="1"/>
    <col min="7682" max="7685" width="0" hidden="1" customWidth="1"/>
    <col min="7686" max="7686" width="9.7109375" customWidth="1"/>
    <col min="7687" max="7687" width="8.42578125" customWidth="1"/>
    <col min="7688" max="7688" width="10.7109375" customWidth="1"/>
    <col min="7689" max="7689" width="11" customWidth="1"/>
    <col min="7690" max="7690" width="10.140625" customWidth="1"/>
    <col min="7691" max="7691" width="8.42578125" customWidth="1"/>
    <col min="7692" max="7692" width="10.7109375" customWidth="1"/>
    <col min="7693" max="7693" width="10.140625" customWidth="1"/>
    <col min="7694" max="7694" width="10.7109375" customWidth="1"/>
    <col min="7695" max="7695" width="8.85546875" customWidth="1"/>
    <col min="7696" max="7696" width="11.140625" customWidth="1"/>
    <col min="7697" max="7697" width="10.42578125" customWidth="1"/>
    <col min="7698" max="7698" width="10.7109375" customWidth="1"/>
    <col min="7699" max="7699" width="9" customWidth="1"/>
    <col min="7700" max="7701" width="10.5703125" customWidth="1"/>
    <col min="7702" max="7702" width="9.85546875" customWidth="1"/>
    <col min="7703" max="7703" width="8.7109375" customWidth="1"/>
    <col min="7704" max="7704" width="9.28515625" customWidth="1"/>
    <col min="7706" max="7706" width="8.85546875" customWidth="1"/>
    <col min="7707" max="7707" width="8.42578125" customWidth="1"/>
    <col min="7708" max="7708" width="8.85546875" customWidth="1"/>
    <col min="7937" max="7937" width="27.28515625" customWidth="1"/>
    <col min="7938" max="7941" width="0" hidden="1" customWidth="1"/>
    <col min="7942" max="7942" width="9.7109375" customWidth="1"/>
    <col min="7943" max="7943" width="8.42578125" customWidth="1"/>
    <col min="7944" max="7944" width="10.7109375" customWidth="1"/>
    <col min="7945" max="7945" width="11" customWidth="1"/>
    <col min="7946" max="7946" width="10.140625" customWidth="1"/>
    <col min="7947" max="7947" width="8.42578125" customWidth="1"/>
    <col min="7948" max="7948" width="10.7109375" customWidth="1"/>
    <col min="7949" max="7949" width="10.140625" customWidth="1"/>
    <col min="7950" max="7950" width="10.7109375" customWidth="1"/>
    <col min="7951" max="7951" width="8.85546875" customWidth="1"/>
    <col min="7952" max="7952" width="11.140625" customWidth="1"/>
    <col min="7953" max="7953" width="10.42578125" customWidth="1"/>
    <col min="7954" max="7954" width="10.7109375" customWidth="1"/>
    <col min="7955" max="7955" width="9" customWidth="1"/>
    <col min="7956" max="7957" width="10.5703125" customWidth="1"/>
    <col min="7958" max="7958" width="9.85546875" customWidth="1"/>
    <col min="7959" max="7959" width="8.7109375" customWidth="1"/>
    <col min="7960" max="7960" width="9.28515625" customWidth="1"/>
    <col min="7962" max="7962" width="8.85546875" customWidth="1"/>
    <col min="7963" max="7963" width="8.42578125" customWidth="1"/>
    <col min="7964" max="7964" width="8.85546875" customWidth="1"/>
    <col min="8193" max="8193" width="27.28515625" customWidth="1"/>
    <col min="8194" max="8197" width="0" hidden="1" customWidth="1"/>
    <col min="8198" max="8198" width="9.7109375" customWidth="1"/>
    <col min="8199" max="8199" width="8.42578125" customWidth="1"/>
    <col min="8200" max="8200" width="10.7109375" customWidth="1"/>
    <col min="8201" max="8201" width="11" customWidth="1"/>
    <col min="8202" max="8202" width="10.140625" customWidth="1"/>
    <col min="8203" max="8203" width="8.42578125" customWidth="1"/>
    <col min="8204" max="8204" width="10.7109375" customWidth="1"/>
    <col min="8205" max="8205" width="10.140625" customWidth="1"/>
    <col min="8206" max="8206" width="10.7109375" customWidth="1"/>
    <col min="8207" max="8207" width="8.85546875" customWidth="1"/>
    <col min="8208" max="8208" width="11.140625" customWidth="1"/>
    <col min="8209" max="8209" width="10.42578125" customWidth="1"/>
    <col min="8210" max="8210" width="10.7109375" customWidth="1"/>
    <col min="8211" max="8211" width="9" customWidth="1"/>
    <col min="8212" max="8213" width="10.5703125" customWidth="1"/>
    <col min="8214" max="8214" width="9.85546875" customWidth="1"/>
    <col min="8215" max="8215" width="8.7109375" customWidth="1"/>
    <col min="8216" max="8216" width="9.28515625" customWidth="1"/>
    <col min="8218" max="8218" width="8.85546875" customWidth="1"/>
    <col min="8219" max="8219" width="8.42578125" customWidth="1"/>
    <col min="8220" max="8220" width="8.85546875" customWidth="1"/>
    <col min="8449" max="8449" width="27.28515625" customWidth="1"/>
    <col min="8450" max="8453" width="0" hidden="1" customWidth="1"/>
    <col min="8454" max="8454" width="9.7109375" customWidth="1"/>
    <col min="8455" max="8455" width="8.42578125" customWidth="1"/>
    <col min="8456" max="8456" width="10.7109375" customWidth="1"/>
    <col min="8457" max="8457" width="11" customWidth="1"/>
    <col min="8458" max="8458" width="10.140625" customWidth="1"/>
    <col min="8459" max="8459" width="8.42578125" customWidth="1"/>
    <col min="8460" max="8460" width="10.7109375" customWidth="1"/>
    <col min="8461" max="8461" width="10.140625" customWidth="1"/>
    <col min="8462" max="8462" width="10.7109375" customWidth="1"/>
    <col min="8463" max="8463" width="8.85546875" customWidth="1"/>
    <col min="8464" max="8464" width="11.140625" customWidth="1"/>
    <col min="8465" max="8465" width="10.42578125" customWidth="1"/>
    <col min="8466" max="8466" width="10.7109375" customWidth="1"/>
    <col min="8467" max="8467" width="9" customWidth="1"/>
    <col min="8468" max="8469" width="10.5703125" customWidth="1"/>
    <col min="8470" max="8470" width="9.85546875" customWidth="1"/>
    <col min="8471" max="8471" width="8.7109375" customWidth="1"/>
    <col min="8472" max="8472" width="9.28515625" customWidth="1"/>
    <col min="8474" max="8474" width="8.85546875" customWidth="1"/>
    <col min="8475" max="8475" width="8.42578125" customWidth="1"/>
    <col min="8476" max="8476" width="8.85546875" customWidth="1"/>
    <col min="8705" max="8705" width="27.28515625" customWidth="1"/>
    <col min="8706" max="8709" width="0" hidden="1" customWidth="1"/>
    <col min="8710" max="8710" width="9.7109375" customWidth="1"/>
    <col min="8711" max="8711" width="8.42578125" customWidth="1"/>
    <col min="8712" max="8712" width="10.7109375" customWidth="1"/>
    <col min="8713" max="8713" width="11" customWidth="1"/>
    <col min="8714" max="8714" width="10.140625" customWidth="1"/>
    <col min="8715" max="8715" width="8.42578125" customWidth="1"/>
    <col min="8716" max="8716" width="10.7109375" customWidth="1"/>
    <col min="8717" max="8717" width="10.140625" customWidth="1"/>
    <col min="8718" max="8718" width="10.7109375" customWidth="1"/>
    <col min="8719" max="8719" width="8.85546875" customWidth="1"/>
    <col min="8720" max="8720" width="11.140625" customWidth="1"/>
    <col min="8721" max="8721" width="10.42578125" customWidth="1"/>
    <col min="8722" max="8722" width="10.7109375" customWidth="1"/>
    <col min="8723" max="8723" width="9" customWidth="1"/>
    <col min="8724" max="8725" width="10.5703125" customWidth="1"/>
    <col min="8726" max="8726" width="9.85546875" customWidth="1"/>
    <col min="8727" max="8727" width="8.7109375" customWidth="1"/>
    <col min="8728" max="8728" width="9.28515625" customWidth="1"/>
    <col min="8730" max="8730" width="8.85546875" customWidth="1"/>
    <col min="8731" max="8731" width="8.42578125" customWidth="1"/>
    <col min="8732" max="8732" width="8.85546875" customWidth="1"/>
    <col min="8961" max="8961" width="27.28515625" customWidth="1"/>
    <col min="8962" max="8965" width="0" hidden="1" customWidth="1"/>
    <col min="8966" max="8966" width="9.7109375" customWidth="1"/>
    <col min="8967" max="8967" width="8.42578125" customWidth="1"/>
    <col min="8968" max="8968" width="10.7109375" customWidth="1"/>
    <col min="8969" max="8969" width="11" customWidth="1"/>
    <col min="8970" max="8970" width="10.140625" customWidth="1"/>
    <col min="8971" max="8971" width="8.42578125" customWidth="1"/>
    <col min="8972" max="8972" width="10.7109375" customWidth="1"/>
    <col min="8973" max="8973" width="10.140625" customWidth="1"/>
    <col min="8974" max="8974" width="10.7109375" customWidth="1"/>
    <col min="8975" max="8975" width="8.85546875" customWidth="1"/>
    <col min="8976" max="8976" width="11.140625" customWidth="1"/>
    <col min="8977" max="8977" width="10.42578125" customWidth="1"/>
    <col min="8978" max="8978" width="10.7109375" customWidth="1"/>
    <col min="8979" max="8979" width="9" customWidth="1"/>
    <col min="8980" max="8981" width="10.5703125" customWidth="1"/>
    <col min="8982" max="8982" width="9.85546875" customWidth="1"/>
    <col min="8983" max="8983" width="8.7109375" customWidth="1"/>
    <col min="8984" max="8984" width="9.28515625" customWidth="1"/>
    <col min="8986" max="8986" width="8.85546875" customWidth="1"/>
    <col min="8987" max="8987" width="8.42578125" customWidth="1"/>
    <col min="8988" max="8988" width="8.85546875" customWidth="1"/>
    <col min="9217" max="9217" width="27.28515625" customWidth="1"/>
    <col min="9218" max="9221" width="0" hidden="1" customWidth="1"/>
    <col min="9222" max="9222" width="9.7109375" customWidth="1"/>
    <col min="9223" max="9223" width="8.42578125" customWidth="1"/>
    <col min="9224" max="9224" width="10.7109375" customWidth="1"/>
    <col min="9225" max="9225" width="11" customWidth="1"/>
    <col min="9226" max="9226" width="10.140625" customWidth="1"/>
    <col min="9227" max="9227" width="8.42578125" customWidth="1"/>
    <col min="9228" max="9228" width="10.7109375" customWidth="1"/>
    <col min="9229" max="9229" width="10.140625" customWidth="1"/>
    <col min="9230" max="9230" width="10.7109375" customWidth="1"/>
    <col min="9231" max="9231" width="8.85546875" customWidth="1"/>
    <col min="9232" max="9232" width="11.140625" customWidth="1"/>
    <col min="9233" max="9233" width="10.42578125" customWidth="1"/>
    <col min="9234" max="9234" width="10.7109375" customWidth="1"/>
    <col min="9235" max="9235" width="9" customWidth="1"/>
    <col min="9236" max="9237" width="10.5703125" customWidth="1"/>
    <col min="9238" max="9238" width="9.85546875" customWidth="1"/>
    <col min="9239" max="9239" width="8.7109375" customWidth="1"/>
    <col min="9240" max="9240" width="9.28515625" customWidth="1"/>
    <col min="9242" max="9242" width="8.85546875" customWidth="1"/>
    <col min="9243" max="9243" width="8.42578125" customWidth="1"/>
    <col min="9244" max="9244" width="8.85546875" customWidth="1"/>
    <col min="9473" max="9473" width="27.28515625" customWidth="1"/>
    <col min="9474" max="9477" width="0" hidden="1" customWidth="1"/>
    <col min="9478" max="9478" width="9.7109375" customWidth="1"/>
    <col min="9479" max="9479" width="8.42578125" customWidth="1"/>
    <col min="9480" max="9480" width="10.7109375" customWidth="1"/>
    <col min="9481" max="9481" width="11" customWidth="1"/>
    <col min="9482" max="9482" width="10.140625" customWidth="1"/>
    <col min="9483" max="9483" width="8.42578125" customWidth="1"/>
    <col min="9484" max="9484" width="10.7109375" customWidth="1"/>
    <col min="9485" max="9485" width="10.140625" customWidth="1"/>
    <col min="9486" max="9486" width="10.7109375" customWidth="1"/>
    <col min="9487" max="9487" width="8.85546875" customWidth="1"/>
    <col min="9488" max="9488" width="11.140625" customWidth="1"/>
    <col min="9489" max="9489" width="10.42578125" customWidth="1"/>
    <col min="9490" max="9490" width="10.7109375" customWidth="1"/>
    <col min="9491" max="9491" width="9" customWidth="1"/>
    <col min="9492" max="9493" width="10.5703125" customWidth="1"/>
    <col min="9494" max="9494" width="9.85546875" customWidth="1"/>
    <col min="9495" max="9495" width="8.7109375" customWidth="1"/>
    <col min="9496" max="9496" width="9.28515625" customWidth="1"/>
    <col min="9498" max="9498" width="8.85546875" customWidth="1"/>
    <col min="9499" max="9499" width="8.42578125" customWidth="1"/>
    <col min="9500" max="9500" width="8.85546875" customWidth="1"/>
    <col min="9729" max="9729" width="27.28515625" customWidth="1"/>
    <col min="9730" max="9733" width="0" hidden="1" customWidth="1"/>
    <col min="9734" max="9734" width="9.7109375" customWidth="1"/>
    <col min="9735" max="9735" width="8.42578125" customWidth="1"/>
    <col min="9736" max="9736" width="10.7109375" customWidth="1"/>
    <col min="9737" max="9737" width="11" customWidth="1"/>
    <col min="9738" max="9738" width="10.140625" customWidth="1"/>
    <col min="9739" max="9739" width="8.42578125" customWidth="1"/>
    <col min="9740" max="9740" width="10.7109375" customWidth="1"/>
    <col min="9741" max="9741" width="10.140625" customWidth="1"/>
    <col min="9742" max="9742" width="10.7109375" customWidth="1"/>
    <col min="9743" max="9743" width="8.85546875" customWidth="1"/>
    <col min="9744" max="9744" width="11.140625" customWidth="1"/>
    <col min="9745" max="9745" width="10.42578125" customWidth="1"/>
    <col min="9746" max="9746" width="10.7109375" customWidth="1"/>
    <col min="9747" max="9747" width="9" customWidth="1"/>
    <col min="9748" max="9749" width="10.5703125" customWidth="1"/>
    <col min="9750" max="9750" width="9.85546875" customWidth="1"/>
    <col min="9751" max="9751" width="8.7109375" customWidth="1"/>
    <col min="9752" max="9752" width="9.28515625" customWidth="1"/>
    <col min="9754" max="9754" width="8.85546875" customWidth="1"/>
    <col min="9755" max="9755" width="8.42578125" customWidth="1"/>
    <col min="9756" max="9756" width="8.85546875" customWidth="1"/>
    <col min="9985" max="9985" width="27.28515625" customWidth="1"/>
    <col min="9986" max="9989" width="0" hidden="1" customWidth="1"/>
    <col min="9990" max="9990" width="9.7109375" customWidth="1"/>
    <col min="9991" max="9991" width="8.42578125" customWidth="1"/>
    <col min="9992" max="9992" width="10.7109375" customWidth="1"/>
    <col min="9993" max="9993" width="11" customWidth="1"/>
    <col min="9994" max="9994" width="10.140625" customWidth="1"/>
    <col min="9995" max="9995" width="8.42578125" customWidth="1"/>
    <col min="9996" max="9996" width="10.7109375" customWidth="1"/>
    <col min="9997" max="9997" width="10.140625" customWidth="1"/>
    <col min="9998" max="9998" width="10.7109375" customWidth="1"/>
    <col min="9999" max="9999" width="8.85546875" customWidth="1"/>
    <col min="10000" max="10000" width="11.140625" customWidth="1"/>
    <col min="10001" max="10001" width="10.42578125" customWidth="1"/>
    <col min="10002" max="10002" width="10.7109375" customWidth="1"/>
    <col min="10003" max="10003" width="9" customWidth="1"/>
    <col min="10004" max="10005" width="10.5703125" customWidth="1"/>
    <col min="10006" max="10006" width="9.85546875" customWidth="1"/>
    <col min="10007" max="10007" width="8.7109375" customWidth="1"/>
    <col min="10008" max="10008" width="9.28515625" customWidth="1"/>
    <col min="10010" max="10010" width="8.85546875" customWidth="1"/>
    <col min="10011" max="10011" width="8.42578125" customWidth="1"/>
    <col min="10012" max="10012" width="8.85546875" customWidth="1"/>
    <col min="10241" max="10241" width="27.28515625" customWidth="1"/>
    <col min="10242" max="10245" width="0" hidden="1" customWidth="1"/>
    <col min="10246" max="10246" width="9.7109375" customWidth="1"/>
    <col min="10247" max="10247" width="8.42578125" customWidth="1"/>
    <col min="10248" max="10248" width="10.7109375" customWidth="1"/>
    <col min="10249" max="10249" width="11" customWidth="1"/>
    <col min="10250" max="10250" width="10.140625" customWidth="1"/>
    <col min="10251" max="10251" width="8.42578125" customWidth="1"/>
    <col min="10252" max="10252" width="10.7109375" customWidth="1"/>
    <col min="10253" max="10253" width="10.140625" customWidth="1"/>
    <col min="10254" max="10254" width="10.7109375" customWidth="1"/>
    <col min="10255" max="10255" width="8.85546875" customWidth="1"/>
    <col min="10256" max="10256" width="11.140625" customWidth="1"/>
    <col min="10257" max="10257" width="10.42578125" customWidth="1"/>
    <col min="10258" max="10258" width="10.7109375" customWidth="1"/>
    <col min="10259" max="10259" width="9" customWidth="1"/>
    <col min="10260" max="10261" width="10.5703125" customWidth="1"/>
    <col min="10262" max="10262" width="9.85546875" customWidth="1"/>
    <col min="10263" max="10263" width="8.7109375" customWidth="1"/>
    <col min="10264" max="10264" width="9.28515625" customWidth="1"/>
    <col min="10266" max="10266" width="8.85546875" customWidth="1"/>
    <col min="10267" max="10267" width="8.42578125" customWidth="1"/>
    <col min="10268" max="10268" width="8.85546875" customWidth="1"/>
    <col min="10497" max="10497" width="27.28515625" customWidth="1"/>
    <col min="10498" max="10501" width="0" hidden="1" customWidth="1"/>
    <col min="10502" max="10502" width="9.7109375" customWidth="1"/>
    <col min="10503" max="10503" width="8.42578125" customWidth="1"/>
    <col min="10504" max="10504" width="10.7109375" customWidth="1"/>
    <col min="10505" max="10505" width="11" customWidth="1"/>
    <col min="10506" max="10506" width="10.140625" customWidth="1"/>
    <col min="10507" max="10507" width="8.42578125" customWidth="1"/>
    <col min="10508" max="10508" width="10.7109375" customWidth="1"/>
    <col min="10509" max="10509" width="10.140625" customWidth="1"/>
    <col min="10510" max="10510" width="10.7109375" customWidth="1"/>
    <col min="10511" max="10511" width="8.85546875" customWidth="1"/>
    <col min="10512" max="10512" width="11.140625" customWidth="1"/>
    <col min="10513" max="10513" width="10.42578125" customWidth="1"/>
    <col min="10514" max="10514" width="10.7109375" customWidth="1"/>
    <col min="10515" max="10515" width="9" customWidth="1"/>
    <col min="10516" max="10517" width="10.5703125" customWidth="1"/>
    <col min="10518" max="10518" width="9.85546875" customWidth="1"/>
    <col min="10519" max="10519" width="8.7109375" customWidth="1"/>
    <col min="10520" max="10520" width="9.28515625" customWidth="1"/>
    <col min="10522" max="10522" width="8.85546875" customWidth="1"/>
    <col min="10523" max="10523" width="8.42578125" customWidth="1"/>
    <col min="10524" max="10524" width="8.85546875" customWidth="1"/>
    <col min="10753" max="10753" width="27.28515625" customWidth="1"/>
    <col min="10754" max="10757" width="0" hidden="1" customWidth="1"/>
    <col min="10758" max="10758" width="9.7109375" customWidth="1"/>
    <col min="10759" max="10759" width="8.42578125" customWidth="1"/>
    <col min="10760" max="10760" width="10.7109375" customWidth="1"/>
    <col min="10761" max="10761" width="11" customWidth="1"/>
    <col min="10762" max="10762" width="10.140625" customWidth="1"/>
    <col min="10763" max="10763" width="8.42578125" customWidth="1"/>
    <col min="10764" max="10764" width="10.7109375" customWidth="1"/>
    <col min="10765" max="10765" width="10.140625" customWidth="1"/>
    <col min="10766" max="10766" width="10.7109375" customWidth="1"/>
    <col min="10767" max="10767" width="8.85546875" customWidth="1"/>
    <col min="10768" max="10768" width="11.140625" customWidth="1"/>
    <col min="10769" max="10769" width="10.42578125" customWidth="1"/>
    <col min="10770" max="10770" width="10.7109375" customWidth="1"/>
    <col min="10771" max="10771" width="9" customWidth="1"/>
    <col min="10772" max="10773" width="10.5703125" customWidth="1"/>
    <col min="10774" max="10774" width="9.85546875" customWidth="1"/>
    <col min="10775" max="10775" width="8.7109375" customWidth="1"/>
    <col min="10776" max="10776" width="9.28515625" customWidth="1"/>
    <col min="10778" max="10778" width="8.85546875" customWidth="1"/>
    <col min="10779" max="10779" width="8.42578125" customWidth="1"/>
    <col min="10780" max="10780" width="8.85546875" customWidth="1"/>
    <col min="11009" max="11009" width="27.28515625" customWidth="1"/>
    <col min="11010" max="11013" width="0" hidden="1" customWidth="1"/>
    <col min="11014" max="11014" width="9.7109375" customWidth="1"/>
    <col min="11015" max="11015" width="8.42578125" customWidth="1"/>
    <col min="11016" max="11016" width="10.7109375" customWidth="1"/>
    <col min="11017" max="11017" width="11" customWidth="1"/>
    <col min="11018" max="11018" width="10.140625" customWidth="1"/>
    <col min="11019" max="11019" width="8.42578125" customWidth="1"/>
    <col min="11020" max="11020" width="10.7109375" customWidth="1"/>
    <col min="11021" max="11021" width="10.140625" customWidth="1"/>
    <col min="11022" max="11022" width="10.7109375" customWidth="1"/>
    <col min="11023" max="11023" width="8.85546875" customWidth="1"/>
    <col min="11024" max="11024" width="11.140625" customWidth="1"/>
    <col min="11025" max="11025" width="10.42578125" customWidth="1"/>
    <col min="11026" max="11026" width="10.7109375" customWidth="1"/>
    <col min="11027" max="11027" width="9" customWidth="1"/>
    <col min="11028" max="11029" width="10.5703125" customWidth="1"/>
    <col min="11030" max="11030" width="9.85546875" customWidth="1"/>
    <col min="11031" max="11031" width="8.7109375" customWidth="1"/>
    <col min="11032" max="11032" width="9.28515625" customWidth="1"/>
    <col min="11034" max="11034" width="8.85546875" customWidth="1"/>
    <col min="11035" max="11035" width="8.42578125" customWidth="1"/>
    <col min="11036" max="11036" width="8.85546875" customWidth="1"/>
    <col min="11265" max="11265" width="27.28515625" customWidth="1"/>
    <col min="11266" max="11269" width="0" hidden="1" customWidth="1"/>
    <col min="11270" max="11270" width="9.7109375" customWidth="1"/>
    <col min="11271" max="11271" width="8.42578125" customWidth="1"/>
    <col min="11272" max="11272" width="10.7109375" customWidth="1"/>
    <col min="11273" max="11273" width="11" customWidth="1"/>
    <col min="11274" max="11274" width="10.140625" customWidth="1"/>
    <col min="11275" max="11275" width="8.42578125" customWidth="1"/>
    <col min="11276" max="11276" width="10.7109375" customWidth="1"/>
    <col min="11277" max="11277" width="10.140625" customWidth="1"/>
    <col min="11278" max="11278" width="10.7109375" customWidth="1"/>
    <col min="11279" max="11279" width="8.85546875" customWidth="1"/>
    <col min="11280" max="11280" width="11.140625" customWidth="1"/>
    <col min="11281" max="11281" width="10.42578125" customWidth="1"/>
    <col min="11282" max="11282" width="10.7109375" customWidth="1"/>
    <col min="11283" max="11283" width="9" customWidth="1"/>
    <col min="11284" max="11285" width="10.5703125" customWidth="1"/>
    <col min="11286" max="11286" width="9.85546875" customWidth="1"/>
    <col min="11287" max="11287" width="8.7109375" customWidth="1"/>
    <col min="11288" max="11288" width="9.28515625" customWidth="1"/>
    <col min="11290" max="11290" width="8.85546875" customWidth="1"/>
    <col min="11291" max="11291" width="8.42578125" customWidth="1"/>
    <col min="11292" max="11292" width="8.85546875" customWidth="1"/>
    <col min="11521" max="11521" width="27.28515625" customWidth="1"/>
    <col min="11522" max="11525" width="0" hidden="1" customWidth="1"/>
    <col min="11526" max="11526" width="9.7109375" customWidth="1"/>
    <col min="11527" max="11527" width="8.42578125" customWidth="1"/>
    <col min="11528" max="11528" width="10.7109375" customWidth="1"/>
    <col min="11529" max="11529" width="11" customWidth="1"/>
    <col min="11530" max="11530" width="10.140625" customWidth="1"/>
    <col min="11531" max="11531" width="8.42578125" customWidth="1"/>
    <col min="11532" max="11532" width="10.7109375" customWidth="1"/>
    <col min="11533" max="11533" width="10.140625" customWidth="1"/>
    <col min="11534" max="11534" width="10.7109375" customWidth="1"/>
    <col min="11535" max="11535" width="8.85546875" customWidth="1"/>
    <col min="11536" max="11536" width="11.140625" customWidth="1"/>
    <col min="11537" max="11537" width="10.42578125" customWidth="1"/>
    <col min="11538" max="11538" width="10.7109375" customWidth="1"/>
    <col min="11539" max="11539" width="9" customWidth="1"/>
    <col min="11540" max="11541" width="10.5703125" customWidth="1"/>
    <col min="11542" max="11542" width="9.85546875" customWidth="1"/>
    <col min="11543" max="11543" width="8.7109375" customWidth="1"/>
    <col min="11544" max="11544" width="9.28515625" customWidth="1"/>
    <col min="11546" max="11546" width="8.85546875" customWidth="1"/>
    <col min="11547" max="11547" width="8.42578125" customWidth="1"/>
    <col min="11548" max="11548" width="8.85546875" customWidth="1"/>
    <col min="11777" max="11777" width="27.28515625" customWidth="1"/>
    <col min="11778" max="11781" width="0" hidden="1" customWidth="1"/>
    <col min="11782" max="11782" width="9.7109375" customWidth="1"/>
    <col min="11783" max="11783" width="8.42578125" customWidth="1"/>
    <col min="11784" max="11784" width="10.7109375" customWidth="1"/>
    <col min="11785" max="11785" width="11" customWidth="1"/>
    <col min="11786" max="11786" width="10.140625" customWidth="1"/>
    <col min="11787" max="11787" width="8.42578125" customWidth="1"/>
    <col min="11788" max="11788" width="10.7109375" customWidth="1"/>
    <col min="11789" max="11789" width="10.140625" customWidth="1"/>
    <col min="11790" max="11790" width="10.7109375" customWidth="1"/>
    <col min="11791" max="11791" width="8.85546875" customWidth="1"/>
    <col min="11792" max="11792" width="11.140625" customWidth="1"/>
    <col min="11793" max="11793" width="10.42578125" customWidth="1"/>
    <col min="11794" max="11794" width="10.7109375" customWidth="1"/>
    <col min="11795" max="11795" width="9" customWidth="1"/>
    <col min="11796" max="11797" width="10.5703125" customWidth="1"/>
    <col min="11798" max="11798" width="9.85546875" customWidth="1"/>
    <col min="11799" max="11799" width="8.7109375" customWidth="1"/>
    <col min="11800" max="11800" width="9.28515625" customWidth="1"/>
    <col min="11802" max="11802" width="8.85546875" customWidth="1"/>
    <col min="11803" max="11803" width="8.42578125" customWidth="1"/>
    <col min="11804" max="11804" width="8.85546875" customWidth="1"/>
    <col min="12033" max="12033" width="27.28515625" customWidth="1"/>
    <col min="12034" max="12037" width="0" hidden="1" customWidth="1"/>
    <col min="12038" max="12038" width="9.7109375" customWidth="1"/>
    <col min="12039" max="12039" width="8.42578125" customWidth="1"/>
    <col min="12040" max="12040" width="10.7109375" customWidth="1"/>
    <col min="12041" max="12041" width="11" customWidth="1"/>
    <col min="12042" max="12042" width="10.140625" customWidth="1"/>
    <col min="12043" max="12043" width="8.42578125" customWidth="1"/>
    <col min="12044" max="12044" width="10.7109375" customWidth="1"/>
    <col min="12045" max="12045" width="10.140625" customWidth="1"/>
    <col min="12046" max="12046" width="10.7109375" customWidth="1"/>
    <col min="12047" max="12047" width="8.85546875" customWidth="1"/>
    <col min="12048" max="12048" width="11.140625" customWidth="1"/>
    <col min="12049" max="12049" width="10.42578125" customWidth="1"/>
    <col min="12050" max="12050" width="10.7109375" customWidth="1"/>
    <col min="12051" max="12051" width="9" customWidth="1"/>
    <col min="12052" max="12053" width="10.5703125" customWidth="1"/>
    <col min="12054" max="12054" width="9.85546875" customWidth="1"/>
    <col min="12055" max="12055" width="8.7109375" customWidth="1"/>
    <col min="12056" max="12056" width="9.28515625" customWidth="1"/>
    <col min="12058" max="12058" width="8.85546875" customWidth="1"/>
    <col min="12059" max="12059" width="8.42578125" customWidth="1"/>
    <col min="12060" max="12060" width="8.85546875" customWidth="1"/>
    <col min="12289" max="12289" width="27.28515625" customWidth="1"/>
    <col min="12290" max="12293" width="0" hidden="1" customWidth="1"/>
    <col min="12294" max="12294" width="9.7109375" customWidth="1"/>
    <col min="12295" max="12295" width="8.42578125" customWidth="1"/>
    <col min="12296" max="12296" width="10.7109375" customWidth="1"/>
    <col min="12297" max="12297" width="11" customWidth="1"/>
    <col min="12298" max="12298" width="10.140625" customWidth="1"/>
    <col min="12299" max="12299" width="8.42578125" customWidth="1"/>
    <col min="12300" max="12300" width="10.7109375" customWidth="1"/>
    <col min="12301" max="12301" width="10.140625" customWidth="1"/>
    <col min="12302" max="12302" width="10.7109375" customWidth="1"/>
    <col min="12303" max="12303" width="8.85546875" customWidth="1"/>
    <col min="12304" max="12304" width="11.140625" customWidth="1"/>
    <col min="12305" max="12305" width="10.42578125" customWidth="1"/>
    <col min="12306" max="12306" width="10.7109375" customWidth="1"/>
    <col min="12307" max="12307" width="9" customWidth="1"/>
    <col min="12308" max="12309" width="10.5703125" customWidth="1"/>
    <col min="12310" max="12310" width="9.85546875" customWidth="1"/>
    <col min="12311" max="12311" width="8.7109375" customWidth="1"/>
    <col min="12312" max="12312" width="9.28515625" customWidth="1"/>
    <col min="12314" max="12314" width="8.85546875" customWidth="1"/>
    <col min="12315" max="12315" width="8.42578125" customWidth="1"/>
    <col min="12316" max="12316" width="8.85546875" customWidth="1"/>
    <col min="12545" max="12545" width="27.28515625" customWidth="1"/>
    <col min="12546" max="12549" width="0" hidden="1" customWidth="1"/>
    <col min="12550" max="12550" width="9.7109375" customWidth="1"/>
    <col min="12551" max="12551" width="8.42578125" customWidth="1"/>
    <col min="12552" max="12552" width="10.7109375" customWidth="1"/>
    <col min="12553" max="12553" width="11" customWidth="1"/>
    <col min="12554" max="12554" width="10.140625" customWidth="1"/>
    <col min="12555" max="12555" width="8.42578125" customWidth="1"/>
    <col min="12556" max="12556" width="10.7109375" customWidth="1"/>
    <col min="12557" max="12557" width="10.140625" customWidth="1"/>
    <col min="12558" max="12558" width="10.7109375" customWidth="1"/>
    <col min="12559" max="12559" width="8.85546875" customWidth="1"/>
    <col min="12560" max="12560" width="11.140625" customWidth="1"/>
    <col min="12561" max="12561" width="10.42578125" customWidth="1"/>
    <col min="12562" max="12562" width="10.7109375" customWidth="1"/>
    <col min="12563" max="12563" width="9" customWidth="1"/>
    <col min="12564" max="12565" width="10.5703125" customWidth="1"/>
    <col min="12566" max="12566" width="9.85546875" customWidth="1"/>
    <col min="12567" max="12567" width="8.7109375" customWidth="1"/>
    <col min="12568" max="12568" width="9.28515625" customWidth="1"/>
    <col min="12570" max="12570" width="8.85546875" customWidth="1"/>
    <col min="12571" max="12571" width="8.42578125" customWidth="1"/>
    <col min="12572" max="12572" width="8.85546875" customWidth="1"/>
    <col min="12801" max="12801" width="27.28515625" customWidth="1"/>
    <col min="12802" max="12805" width="0" hidden="1" customWidth="1"/>
    <col min="12806" max="12806" width="9.7109375" customWidth="1"/>
    <col min="12807" max="12807" width="8.42578125" customWidth="1"/>
    <col min="12808" max="12808" width="10.7109375" customWidth="1"/>
    <col min="12809" max="12809" width="11" customWidth="1"/>
    <col min="12810" max="12810" width="10.140625" customWidth="1"/>
    <col min="12811" max="12811" width="8.42578125" customWidth="1"/>
    <col min="12812" max="12812" width="10.7109375" customWidth="1"/>
    <col min="12813" max="12813" width="10.140625" customWidth="1"/>
    <col min="12814" max="12814" width="10.7109375" customWidth="1"/>
    <col min="12815" max="12815" width="8.85546875" customWidth="1"/>
    <col min="12816" max="12816" width="11.140625" customWidth="1"/>
    <col min="12817" max="12817" width="10.42578125" customWidth="1"/>
    <col min="12818" max="12818" width="10.7109375" customWidth="1"/>
    <col min="12819" max="12819" width="9" customWidth="1"/>
    <col min="12820" max="12821" width="10.5703125" customWidth="1"/>
    <col min="12822" max="12822" width="9.85546875" customWidth="1"/>
    <col min="12823" max="12823" width="8.7109375" customWidth="1"/>
    <col min="12824" max="12824" width="9.28515625" customWidth="1"/>
    <col min="12826" max="12826" width="8.85546875" customWidth="1"/>
    <col min="12827" max="12827" width="8.42578125" customWidth="1"/>
    <col min="12828" max="12828" width="8.85546875" customWidth="1"/>
    <col min="13057" max="13057" width="27.28515625" customWidth="1"/>
    <col min="13058" max="13061" width="0" hidden="1" customWidth="1"/>
    <col min="13062" max="13062" width="9.7109375" customWidth="1"/>
    <col min="13063" max="13063" width="8.42578125" customWidth="1"/>
    <col min="13064" max="13064" width="10.7109375" customWidth="1"/>
    <col min="13065" max="13065" width="11" customWidth="1"/>
    <col min="13066" max="13066" width="10.140625" customWidth="1"/>
    <col min="13067" max="13067" width="8.42578125" customWidth="1"/>
    <col min="13068" max="13068" width="10.7109375" customWidth="1"/>
    <col min="13069" max="13069" width="10.140625" customWidth="1"/>
    <col min="13070" max="13070" width="10.7109375" customWidth="1"/>
    <col min="13071" max="13071" width="8.85546875" customWidth="1"/>
    <col min="13072" max="13072" width="11.140625" customWidth="1"/>
    <col min="13073" max="13073" width="10.42578125" customWidth="1"/>
    <col min="13074" max="13074" width="10.7109375" customWidth="1"/>
    <col min="13075" max="13075" width="9" customWidth="1"/>
    <col min="13076" max="13077" width="10.5703125" customWidth="1"/>
    <col min="13078" max="13078" width="9.85546875" customWidth="1"/>
    <col min="13079" max="13079" width="8.7109375" customWidth="1"/>
    <col min="13080" max="13080" width="9.28515625" customWidth="1"/>
    <col min="13082" max="13082" width="8.85546875" customWidth="1"/>
    <col min="13083" max="13083" width="8.42578125" customWidth="1"/>
    <col min="13084" max="13084" width="8.85546875" customWidth="1"/>
    <col min="13313" max="13313" width="27.28515625" customWidth="1"/>
    <col min="13314" max="13317" width="0" hidden="1" customWidth="1"/>
    <col min="13318" max="13318" width="9.7109375" customWidth="1"/>
    <col min="13319" max="13319" width="8.42578125" customWidth="1"/>
    <col min="13320" max="13320" width="10.7109375" customWidth="1"/>
    <col min="13321" max="13321" width="11" customWidth="1"/>
    <col min="13322" max="13322" width="10.140625" customWidth="1"/>
    <col min="13323" max="13323" width="8.42578125" customWidth="1"/>
    <col min="13324" max="13324" width="10.7109375" customWidth="1"/>
    <col min="13325" max="13325" width="10.140625" customWidth="1"/>
    <col min="13326" max="13326" width="10.7109375" customWidth="1"/>
    <col min="13327" max="13327" width="8.85546875" customWidth="1"/>
    <col min="13328" max="13328" width="11.140625" customWidth="1"/>
    <col min="13329" max="13329" width="10.42578125" customWidth="1"/>
    <col min="13330" max="13330" width="10.7109375" customWidth="1"/>
    <col min="13331" max="13331" width="9" customWidth="1"/>
    <col min="13332" max="13333" width="10.5703125" customWidth="1"/>
    <col min="13334" max="13334" width="9.85546875" customWidth="1"/>
    <col min="13335" max="13335" width="8.7109375" customWidth="1"/>
    <col min="13336" max="13336" width="9.28515625" customWidth="1"/>
    <col min="13338" max="13338" width="8.85546875" customWidth="1"/>
    <col min="13339" max="13339" width="8.42578125" customWidth="1"/>
    <col min="13340" max="13340" width="8.85546875" customWidth="1"/>
    <col min="13569" max="13569" width="27.28515625" customWidth="1"/>
    <col min="13570" max="13573" width="0" hidden="1" customWidth="1"/>
    <col min="13574" max="13574" width="9.7109375" customWidth="1"/>
    <col min="13575" max="13575" width="8.42578125" customWidth="1"/>
    <col min="13576" max="13576" width="10.7109375" customWidth="1"/>
    <col min="13577" max="13577" width="11" customWidth="1"/>
    <col min="13578" max="13578" width="10.140625" customWidth="1"/>
    <col min="13579" max="13579" width="8.42578125" customWidth="1"/>
    <col min="13580" max="13580" width="10.7109375" customWidth="1"/>
    <col min="13581" max="13581" width="10.140625" customWidth="1"/>
    <col min="13582" max="13582" width="10.7109375" customWidth="1"/>
    <col min="13583" max="13583" width="8.85546875" customWidth="1"/>
    <col min="13584" max="13584" width="11.140625" customWidth="1"/>
    <col min="13585" max="13585" width="10.42578125" customWidth="1"/>
    <col min="13586" max="13586" width="10.7109375" customWidth="1"/>
    <col min="13587" max="13587" width="9" customWidth="1"/>
    <col min="13588" max="13589" width="10.5703125" customWidth="1"/>
    <col min="13590" max="13590" width="9.85546875" customWidth="1"/>
    <col min="13591" max="13591" width="8.7109375" customWidth="1"/>
    <col min="13592" max="13592" width="9.28515625" customWidth="1"/>
    <col min="13594" max="13594" width="8.85546875" customWidth="1"/>
    <col min="13595" max="13595" width="8.42578125" customWidth="1"/>
    <col min="13596" max="13596" width="8.85546875" customWidth="1"/>
    <col min="13825" max="13825" width="27.28515625" customWidth="1"/>
    <col min="13826" max="13829" width="0" hidden="1" customWidth="1"/>
    <col min="13830" max="13830" width="9.7109375" customWidth="1"/>
    <col min="13831" max="13831" width="8.42578125" customWidth="1"/>
    <col min="13832" max="13832" width="10.7109375" customWidth="1"/>
    <col min="13833" max="13833" width="11" customWidth="1"/>
    <col min="13834" max="13834" width="10.140625" customWidth="1"/>
    <col min="13835" max="13835" width="8.42578125" customWidth="1"/>
    <col min="13836" max="13836" width="10.7109375" customWidth="1"/>
    <col min="13837" max="13837" width="10.140625" customWidth="1"/>
    <col min="13838" max="13838" width="10.7109375" customWidth="1"/>
    <col min="13839" max="13839" width="8.85546875" customWidth="1"/>
    <col min="13840" max="13840" width="11.140625" customWidth="1"/>
    <col min="13841" max="13841" width="10.42578125" customWidth="1"/>
    <col min="13842" max="13842" width="10.7109375" customWidth="1"/>
    <col min="13843" max="13843" width="9" customWidth="1"/>
    <col min="13844" max="13845" width="10.5703125" customWidth="1"/>
    <col min="13846" max="13846" width="9.85546875" customWidth="1"/>
    <col min="13847" max="13847" width="8.7109375" customWidth="1"/>
    <col min="13848" max="13848" width="9.28515625" customWidth="1"/>
    <col min="13850" max="13850" width="8.85546875" customWidth="1"/>
    <col min="13851" max="13851" width="8.42578125" customWidth="1"/>
    <col min="13852" max="13852" width="8.85546875" customWidth="1"/>
    <col min="14081" max="14081" width="27.28515625" customWidth="1"/>
    <col min="14082" max="14085" width="0" hidden="1" customWidth="1"/>
    <col min="14086" max="14086" width="9.7109375" customWidth="1"/>
    <col min="14087" max="14087" width="8.42578125" customWidth="1"/>
    <col min="14088" max="14088" width="10.7109375" customWidth="1"/>
    <col min="14089" max="14089" width="11" customWidth="1"/>
    <col min="14090" max="14090" width="10.140625" customWidth="1"/>
    <col min="14091" max="14091" width="8.42578125" customWidth="1"/>
    <col min="14092" max="14092" width="10.7109375" customWidth="1"/>
    <col min="14093" max="14093" width="10.140625" customWidth="1"/>
    <col min="14094" max="14094" width="10.7109375" customWidth="1"/>
    <col min="14095" max="14095" width="8.85546875" customWidth="1"/>
    <col min="14096" max="14096" width="11.140625" customWidth="1"/>
    <col min="14097" max="14097" width="10.42578125" customWidth="1"/>
    <col min="14098" max="14098" width="10.7109375" customWidth="1"/>
    <col min="14099" max="14099" width="9" customWidth="1"/>
    <col min="14100" max="14101" width="10.5703125" customWidth="1"/>
    <col min="14102" max="14102" width="9.85546875" customWidth="1"/>
    <col min="14103" max="14103" width="8.7109375" customWidth="1"/>
    <col min="14104" max="14104" width="9.28515625" customWidth="1"/>
    <col min="14106" max="14106" width="8.85546875" customWidth="1"/>
    <col min="14107" max="14107" width="8.42578125" customWidth="1"/>
    <col min="14108" max="14108" width="8.85546875" customWidth="1"/>
    <col min="14337" max="14337" width="27.28515625" customWidth="1"/>
    <col min="14338" max="14341" width="0" hidden="1" customWidth="1"/>
    <col min="14342" max="14342" width="9.7109375" customWidth="1"/>
    <col min="14343" max="14343" width="8.42578125" customWidth="1"/>
    <col min="14344" max="14344" width="10.7109375" customWidth="1"/>
    <col min="14345" max="14345" width="11" customWidth="1"/>
    <col min="14346" max="14346" width="10.140625" customWidth="1"/>
    <col min="14347" max="14347" width="8.42578125" customWidth="1"/>
    <col min="14348" max="14348" width="10.7109375" customWidth="1"/>
    <col min="14349" max="14349" width="10.140625" customWidth="1"/>
    <col min="14350" max="14350" width="10.7109375" customWidth="1"/>
    <col min="14351" max="14351" width="8.85546875" customWidth="1"/>
    <col min="14352" max="14352" width="11.140625" customWidth="1"/>
    <col min="14353" max="14353" width="10.42578125" customWidth="1"/>
    <col min="14354" max="14354" width="10.7109375" customWidth="1"/>
    <col min="14355" max="14355" width="9" customWidth="1"/>
    <col min="14356" max="14357" width="10.5703125" customWidth="1"/>
    <col min="14358" max="14358" width="9.85546875" customWidth="1"/>
    <col min="14359" max="14359" width="8.7109375" customWidth="1"/>
    <col min="14360" max="14360" width="9.28515625" customWidth="1"/>
    <col min="14362" max="14362" width="8.85546875" customWidth="1"/>
    <col min="14363" max="14363" width="8.42578125" customWidth="1"/>
    <col min="14364" max="14364" width="8.85546875" customWidth="1"/>
    <col min="14593" max="14593" width="27.28515625" customWidth="1"/>
    <col min="14594" max="14597" width="0" hidden="1" customWidth="1"/>
    <col min="14598" max="14598" width="9.7109375" customWidth="1"/>
    <col min="14599" max="14599" width="8.42578125" customWidth="1"/>
    <col min="14600" max="14600" width="10.7109375" customWidth="1"/>
    <col min="14601" max="14601" width="11" customWidth="1"/>
    <col min="14602" max="14602" width="10.140625" customWidth="1"/>
    <col min="14603" max="14603" width="8.42578125" customWidth="1"/>
    <col min="14604" max="14604" width="10.7109375" customWidth="1"/>
    <col min="14605" max="14605" width="10.140625" customWidth="1"/>
    <col min="14606" max="14606" width="10.7109375" customWidth="1"/>
    <col min="14607" max="14607" width="8.85546875" customWidth="1"/>
    <col min="14608" max="14608" width="11.140625" customWidth="1"/>
    <col min="14609" max="14609" width="10.42578125" customWidth="1"/>
    <col min="14610" max="14610" width="10.7109375" customWidth="1"/>
    <col min="14611" max="14611" width="9" customWidth="1"/>
    <col min="14612" max="14613" width="10.5703125" customWidth="1"/>
    <col min="14614" max="14614" width="9.85546875" customWidth="1"/>
    <col min="14615" max="14615" width="8.7109375" customWidth="1"/>
    <col min="14616" max="14616" width="9.28515625" customWidth="1"/>
    <col min="14618" max="14618" width="8.85546875" customWidth="1"/>
    <col min="14619" max="14619" width="8.42578125" customWidth="1"/>
    <col min="14620" max="14620" width="8.85546875" customWidth="1"/>
    <col min="14849" max="14849" width="27.28515625" customWidth="1"/>
    <col min="14850" max="14853" width="0" hidden="1" customWidth="1"/>
    <col min="14854" max="14854" width="9.7109375" customWidth="1"/>
    <col min="14855" max="14855" width="8.42578125" customWidth="1"/>
    <col min="14856" max="14856" width="10.7109375" customWidth="1"/>
    <col min="14857" max="14857" width="11" customWidth="1"/>
    <col min="14858" max="14858" width="10.140625" customWidth="1"/>
    <col min="14859" max="14859" width="8.42578125" customWidth="1"/>
    <col min="14860" max="14860" width="10.7109375" customWidth="1"/>
    <col min="14861" max="14861" width="10.140625" customWidth="1"/>
    <col min="14862" max="14862" width="10.7109375" customWidth="1"/>
    <col min="14863" max="14863" width="8.85546875" customWidth="1"/>
    <col min="14864" max="14864" width="11.140625" customWidth="1"/>
    <col min="14865" max="14865" width="10.42578125" customWidth="1"/>
    <col min="14866" max="14866" width="10.7109375" customWidth="1"/>
    <col min="14867" max="14867" width="9" customWidth="1"/>
    <col min="14868" max="14869" width="10.5703125" customWidth="1"/>
    <col min="14870" max="14870" width="9.85546875" customWidth="1"/>
    <col min="14871" max="14871" width="8.7109375" customWidth="1"/>
    <col min="14872" max="14872" width="9.28515625" customWidth="1"/>
    <col min="14874" max="14874" width="8.85546875" customWidth="1"/>
    <col min="14875" max="14875" width="8.42578125" customWidth="1"/>
    <col min="14876" max="14876" width="8.85546875" customWidth="1"/>
    <col min="15105" max="15105" width="27.28515625" customWidth="1"/>
    <col min="15106" max="15109" width="0" hidden="1" customWidth="1"/>
    <col min="15110" max="15110" width="9.7109375" customWidth="1"/>
    <col min="15111" max="15111" width="8.42578125" customWidth="1"/>
    <col min="15112" max="15112" width="10.7109375" customWidth="1"/>
    <col min="15113" max="15113" width="11" customWidth="1"/>
    <col min="15114" max="15114" width="10.140625" customWidth="1"/>
    <col min="15115" max="15115" width="8.42578125" customWidth="1"/>
    <col min="15116" max="15116" width="10.7109375" customWidth="1"/>
    <col min="15117" max="15117" width="10.140625" customWidth="1"/>
    <col min="15118" max="15118" width="10.7109375" customWidth="1"/>
    <col min="15119" max="15119" width="8.85546875" customWidth="1"/>
    <col min="15120" max="15120" width="11.140625" customWidth="1"/>
    <col min="15121" max="15121" width="10.42578125" customWidth="1"/>
    <col min="15122" max="15122" width="10.7109375" customWidth="1"/>
    <col min="15123" max="15123" width="9" customWidth="1"/>
    <col min="15124" max="15125" width="10.5703125" customWidth="1"/>
    <col min="15126" max="15126" width="9.85546875" customWidth="1"/>
    <col min="15127" max="15127" width="8.7109375" customWidth="1"/>
    <col min="15128" max="15128" width="9.28515625" customWidth="1"/>
    <col min="15130" max="15130" width="8.85546875" customWidth="1"/>
    <col min="15131" max="15131" width="8.42578125" customWidth="1"/>
    <col min="15132" max="15132" width="8.85546875" customWidth="1"/>
    <col min="15361" max="15361" width="27.28515625" customWidth="1"/>
    <col min="15362" max="15365" width="0" hidden="1" customWidth="1"/>
    <col min="15366" max="15366" width="9.7109375" customWidth="1"/>
    <col min="15367" max="15367" width="8.42578125" customWidth="1"/>
    <col min="15368" max="15368" width="10.7109375" customWidth="1"/>
    <col min="15369" max="15369" width="11" customWidth="1"/>
    <col min="15370" max="15370" width="10.140625" customWidth="1"/>
    <col min="15371" max="15371" width="8.42578125" customWidth="1"/>
    <col min="15372" max="15372" width="10.7109375" customWidth="1"/>
    <col min="15373" max="15373" width="10.140625" customWidth="1"/>
    <col min="15374" max="15374" width="10.7109375" customWidth="1"/>
    <col min="15375" max="15375" width="8.85546875" customWidth="1"/>
    <col min="15376" max="15376" width="11.140625" customWidth="1"/>
    <col min="15377" max="15377" width="10.42578125" customWidth="1"/>
    <col min="15378" max="15378" width="10.7109375" customWidth="1"/>
    <col min="15379" max="15379" width="9" customWidth="1"/>
    <col min="15380" max="15381" width="10.5703125" customWidth="1"/>
    <col min="15382" max="15382" width="9.85546875" customWidth="1"/>
    <col min="15383" max="15383" width="8.7109375" customWidth="1"/>
    <col min="15384" max="15384" width="9.28515625" customWidth="1"/>
    <col min="15386" max="15386" width="8.85546875" customWidth="1"/>
    <col min="15387" max="15387" width="8.42578125" customWidth="1"/>
    <col min="15388" max="15388" width="8.85546875" customWidth="1"/>
    <col min="15617" max="15617" width="27.28515625" customWidth="1"/>
    <col min="15618" max="15621" width="0" hidden="1" customWidth="1"/>
    <col min="15622" max="15622" width="9.7109375" customWidth="1"/>
    <col min="15623" max="15623" width="8.42578125" customWidth="1"/>
    <col min="15624" max="15624" width="10.7109375" customWidth="1"/>
    <col min="15625" max="15625" width="11" customWidth="1"/>
    <col min="15626" max="15626" width="10.140625" customWidth="1"/>
    <col min="15627" max="15627" width="8.42578125" customWidth="1"/>
    <col min="15628" max="15628" width="10.7109375" customWidth="1"/>
    <col min="15629" max="15629" width="10.140625" customWidth="1"/>
    <col min="15630" max="15630" width="10.7109375" customWidth="1"/>
    <col min="15631" max="15631" width="8.85546875" customWidth="1"/>
    <col min="15632" max="15632" width="11.140625" customWidth="1"/>
    <col min="15633" max="15633" width="10.42578125" customWidth="1"/>
    <col min="15634" max="15634" width="10.7109375" customWidth="1"/>
    <col min="15635" max="15635" width="9" customWidth="1"/>
    <col min="15636" max="15637" width="10.5703125" customWidth="1"/>
    <col min="15638" max="15638" width="9.85546875" customWidth="1"/>
    <col min="15639" max="15639" width="8.7109375" customWidth="1"/>
    <col min="15640" max="15640" width="9.28515625" customWidth="1"/>
    <col min="15642" max="15642" width="8.85546875" customWidth="1"/>
    <col min="15643" max="15643" width="8.42578125" customWidth="1"/>
    <col min="15644" max="15644" width="8.85546875" customWidth="1"/>
    <col min="15873" max="15873" width="27.28515625" customWidth="1"/>
    <col min="15874" max="15877" width="0" hidden="1" customWidth="1"/>
    <col min="15878" max="15878" width="9.7109375" customWidth="1"/>
    <col min="15879" max="15879" width="8.42578125" customWidth="1"/>
    <col min="15880" max="15880" width="10.7109375" customWidth="1"/>
    <col min="15881" max="15881" width="11" customWidth="1"/>
    <col min="15882" max="15882" width="10.140625" customWidth="1"/>
    <col min="15883" max="15883" width="8.42578125" customWidth="1"/>
    <col min="15884" max="15884" width="10.7109375" customWidth="1"/>
    <col min="15885" max="15885" width="10.140625" customWidth="1"/>
    <col min="15886" max="15886" width="10.7109375" customWidth="1"/>
    <col min="15887" max="15887" width="8.85546875" customWidth="1"/>
    <col min="15888" max="15888" width="11.140625" customWidth="1"/>
    <col min="15889" max="15889" width="10.42578125" customWidth="1"/>
    <col min="15890" max="15890" width="10.7109375" customWidth="1"/>
    <col min="15891" max="15891" width="9" customWidth="1"/>
    <col min="15892" max="15893" width="10.5703125" customWidth="1"/>
    <col min="15894" max="15894" width="9.85546875" customWidth="1"/>
    <col min="15895" max="15895" width="8.7109375" customWidth="1"/>
    <col min="15896" max="15896" width="9.28515625" customWidth="1"/>
    <col min="15898" max="15898" width="8.85546875" customWidth="1"/>
    <col min="15899" max="15899" width="8.42578125" customWidth="1"/>
    <col min="15900" max="15900" width="8.85546875" customWidth="1"/>
    <col min="16129" max="16129" width="27.28515625" customWidth="1"/>
    <col min="16130" max="16133" width="0" hidden="1" customWidth="1"/>
    <col min="16134" max="16134" width="9.7109375" customWidth="1"/>
    <col min="16135" max="16135" width="8.42578125" customWidth="1"/>
    <col min="16136" max="16136" width="10.7109375" customWidth="1"/>
    <col min="16137" max="16137" width="11" customWidth="1"/>
    <col min="16138" max="16138" width="10.140625" customWidth="1"/>
    <col min="16139" max="16139" width="8.42578125" customWidth="1"/>
    <col min="16140" max="16140" width="10.7109375" customWidth="1"/>
    <col min="16141" max="16141" width="10.140625" customWidth="1"/>
    <col min="16142" max="16142" width="10.7109375" customWidth="1"/>
    <col min="16143" max="16143" width="8.85546875" customWidth="1"/>
    <col min="16144" max="16144" width="11.140625" customWidth="1"/>
    <col min="16145" max="16145" width="10.42578125" customWidth="1"/>
    <col min="16146" max="16146" width="10.7109375" customWidth="1"/>
    <col min="16147" max="16147" width="9" customWidth="1"/>
    <col min="16148" max="16149" width="10.5703125" customWidth="1"/>
    <col min="16150" max="16150" width="9.85546875" customWidth="1"/>
    <col min="16151" max="16151" width="8.7109375" customWidth="1"/>
    <col min="16152" max="16152" width="9.28515625" customWidth="1"/>
    <col min="16154" max="16154" width="8.85546875" customWidth="1"/>
    <col min="16155" max="16155" width="8.42578125" customWidth="1"/>
    <col min="16156" max="16156" width="8.85546875" customWidth="1"/>
  </cols>
  <sheetData>
    <row r="1" spans="1:32" ht="22.5" customHeight="1" x14ac:dyDescent="0.35">
      <c r="A1" s="258" t="s">
        <v>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1"/>
      <c r="T1" s="1"/>
      <c r="U1" s="1"/>
    </row>
    <row r="2" spans="1:32" ht="21" x14ac:dyDescent="0.35">
      <c r="A2" s="258" t="s">
        <v>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1"/>
      <c r="T2" s="1"/>
      <c r="U2" s="1"/>
    </row>
    <row r="3" spans="1:32" x14ac:dyDescent="0.25">
      <c r="A3" s="259" t="s">
        <v>2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"/>
      <c r="T3" s="2"/>
      <c r="U3" s="2"/>
    </row>
    <row r="4" spans="1:32" x14ac:dyDescent="0.25">
      <c r="A4" s="259" t="s">
        <v>3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"/>
      <c r="T4" s="2"/>
      <c r="U4" s="2"/>
    </row>
    <row r="5" spans="1:32" x14ac:dyDescent="0.25">
      <c r="A5" s="259" t="s">
        <v>4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"/>
      <c r="T5" s="2"/>
      <c r="U5" s="2"/>
    </row>
    <row r="6" spans="1:32" ht="16.5" customHeight="1" x14ac:dyDescent="0.25">
      <c r="A6" s="260" t="s">
        <v>5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3"/>
      <c r="T6" s="3"/>
      <c r="U6" s="3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15.75" x14ac:dyDescent="0.25">
      <c r="A7" s="247" t="s">
        <v>59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5"/>
      <c r="T7" s="5"/>
      <c r="U7" s="5"/>
    </row>
    <row r="9" spans="1:32" ht="18.75" x14ac:dyDescent="0.3">
      <c r="A9" s="231" t="s">
        <v>6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10"/>
      <c r="T9" s="10"/>
      <c r="U9" s="10"/>
      <c r="V9" s="11"/>
      <c r="W9" s="11"/>
      <c r="X9" s="11"/>
      <c r="Y9" s="11"/>
      <c r="Z9" s="11"/>
      <c r="AA9" s="12"/>
      <c r="AB9" s="12"/>
      <c r="AC9" s="11"/>
      <c r="AD9" s="11"/>
    </row>
    <row r="10" spans="1:32" ht="21.75" customHeight="1" thickBot="1" x14ac:dyDescent="0.3">
      <c r="A10" s="249"/>
      <c r="B10" s="13" t="s">
        <v>60</v>
      </c>
      <c r="C10" s="250" t="s">
        <v>61</v>
      </c>
      <c r="D10" s="249" t="s">
        <v>62</v>
      </c>
      <c r="E10" s="253" t="s">
        <v>63</v>
      </c>
      <c r="F10" s="201" t="s">
        <v>7</v>
      </c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3"/>
    </row>
    <row r="11" spans="1:32" ht="29.25" customHeight="1" thickBot="1" x14ac:dyDescent="0.3">
      <c r="A11" s="249"/>
      <c r="B11" s="14" t="s">
        <v>64</v>
      </c>
      <c r="C11" s="251"/>
      <c r="D11" s="252"/>
      <c r="E11" s="254"/>
      <c r="F11" s="255" t="s">
        <v>8</v>
      </c>
      <c r="G11" s="256"/>
      <c r="H11" s="256"/>
      <c r="I11" s="257"/>
      <c r="J11" s="255" t="s">
        <v>9</v>
      </c>
      <c r="K11" s="256"/>
      <c r="L11" s="256"/>
      <c r="M11" s="256"/>
      <c r="N11" s="255" t="s">
        <v>10</v>
      </c>
      <c r="O11" s="256"/>
      <c r="P11" s="256"/>
      <c r="Q11" s="257"/>
      <c r="R11" s="235" t="s">
        <v>11</v>
      </c>
      <c r="S11" s="235"/>
      <c r="T11" s="235"/>
      <c r="U11" s="235"/>
      <c r="V11" s="236" t="s">
        <v>12</v>
      </c>
      <c r="W11" s="235"/>
      <c r="X11" s="235"/>
      <c r="Y11" s="237"/>
      <c r="Z11" s="238" t="s">
        <v>13</v>
      </c>
      <c r="AA11" s="239"/>
      <c r="AB11" s="239"/>
      <c r="AC11" s="240"/>
    </row>
    <row r="12" spans="1:32" ht="35.25" customHeight="1" thickBot="1" x14ac:dyDescent="0.3">
      <c r="A12" s="15" t="s">
        <v>14</v>
      </c>
      <c r="B12" s="16"/>
      <c r="C12" s="17"/>
      <c r="D12" s="18"/>
      <c r="E12" s="16"/>
      <c r="F12" s="19" t="s">
        <v>15</v>
      </c>
      <c r="G12" s="20" t="s">
        <v>16</v>
      </c>
      <c r="H12" s="21" t="s">
        <v>17</v>
      </c>
      <c r="I12" s="22" t="s">
        <v>18</v>
      </c>
      <c r="J12" s="19" t="s">
        <v>15</v>
      </c>
      <c r="K12" s="20" t="s">
        <v>16</v>
      </c>
      <c r="L12" s="21" t="s">
        <v>17</v>
      </c>
      <c r="M12" s="22" t="s">
        <v>18</v>
      </c>
      <c r="N12" s="23" t="s">
        <v>15</v>
      </c>
      <c r="O12" s="20" t="s">
        <v>16</v>
      </c>
      <c r="P12" s="21" t="s">
        <v>17</v>
      </c>
      <c r="Q12" s="22" t="s">
        <v>18</v>
      </c>
      <c r="R12" s="24" t="s">
        <v>15</v>
      </c>
      <c r="S12" s="20" t="s">
        <v>16</v>
      </c>
      <c r="T12" s="21" t="s">
        <v>17</v>
      </c>
      <c r="U12" s="25" t="s">
        <v>18</v>
      </c>
      <c r="V12" s="26" t="s">
        <v>15</v>
      </c>
      <c r="W12" s="20" t="s">
        <v>16</v>
      </c>
      <c r="X12" s="21" t="s">
        <v>17</v>
      </c>
      <c r="Y12" s="27" t="s">
        <v>18</v>
      </c>
      <c r="Z12" s="26" t="s">
        <v>15</v>
      </c>
      <c r="AA12" s="20" t="s">
        <v>16</v>
      </c>
      <c r="AB12" s="21" t="s">
        <v>17</v>
      </c>
      <c r="AC12" s="22" t="s">
        <v>18</v>
      </c>
    </row>
    <row r="13" spans="1:32" ht="27.95" customHeight="1" thickBot="1" x14ac:dyDescent="0.3">
      <c r="A13" s="28" t="s">
        <v>65</v>
      </c>
      <c r="B13" s="29">
        <v>54</v>
      </c>
      <c r="C13" s="29" t="s">
        <v>66</v>
      </c>
      <c r="D13" s="29" t="s">
        <v>67</v>
      </c>
      <c r="E13" s="30" t="s">
        <v>68</v>
      </c>
      <c r="F13" s="31">
        <v>1500</v>
      </c>
      <c r="G13" s="32">
        <v>40</v>
      </c>
      <c r="H13" s="33">
        <f>30*1268/F13</f>
        <v>25.36</v>
      </c>
      <c r="I13" s="34">
        <f t="shared" ref="I13:I24" si="0">G13+H13</f>
        <v>65.36</v>
      </c>
      <c r="J13" s="35">
        <v>1268</v>
      </c>
      <c r="K13" s="32">
        <v>31</v>
      </c>
      <c r="L13" s="33">
        <f>30*1268/J13</f>
        <v>30</v>
      </c>
      <c r="M13" s="36">
        <f t="shared" ref="M13:M22" si="1">K13+L13</f>
        <v>61</v>
      </c>
      <c r="N13" s="35">
        <v>1570</v>
      </c>
      <c r="O13" s="32">
        <v>40</v>
      </c>
      <c r="P13" s="33">
        <f>30*1268/N13</f>
        <v>24.229299363057326</v>
      </c>
      <c r="Q13" s="36">
        <f t="shared" ref="Q13:Q24" si="2">O13+P13</f>
        <v>64.229299363057322</v>
      </c>
      <c r="R13" s="37">
        <v>1320</v>
      </c>
      <c r="S13" s="32">
        <v>36</v>
      </c>
      <c r="T13" s="33">
        <f>30*1268/R13</f>
        <v>28.818181818181817</v>
      </c>
      <c r="U13" s="38">
        <f t="shared" ref="U13:U24" si="3">S13+T13</f>
        <v>64.818181818181813</v>
      </c>
      <c r="V13" s="31">
        <v>1470</v>
      </c>
      <c r="W13" s="32">
        <v>26</v>
      </c>
      <c r="X13" s="33">
        <f>30*1268/V13</f>
        <v>25.877551020408163</v>
      </c>
      <c r="Y13" s="36">
        <f t="shared" ref="Y13:Y24" si="4">W13+X13</f>
        <v>51.877551020408163</v>
      </c>
      <c r="Z13" s="31">
        <v>1500</v>
      </c>
      <c r="AA13" s="32">
        <v>36</v>
      </c>
      <c r="AB13" s="33">
        <f>30*1268/Z13</f>
        <v>25.36</v>
      </c>
      <c r="AC13" s="36">
        <f t="shared" ref="AC13:AC22" si="5">AA13+AB13</f>
        <v>61.36</v>
      </c>
    </row>
    <row r="14" spans="1:32" ht="27.95" customHeight="1" thickBot="1" x14ac:dyDescent="0.3">
      <c r="A14" s="39" t="s">
        <v>19</v>
      </c>
      <c r="B14" s="29">
        <v>55</v>
      </c>
      <c r="C14" s="29" t="s">
        <v>66</v>
      </c>
      <c r="D14" s="29" t="s">
        <v>67</v>
      </c>
      <c r="E14" s="30" t="s">
        <v>69</v>
      </c>
      <c r="F14" s="35">
        <v>500</v>
      </c>
      <c r="G14" s="32">
        <v>40</v>
      </c>
      <c r="H14" s="33">
        <f>30*472/F14</f>
        <v>28.32</v>
      </c>
      <c r="I14" s="34">
        <f t="shared" si="0"/>
        <v>68.319999999999993</v>
      </c>
      <c r="J14" s="35">
        <v>472</v>
      </c>
      <c r="K14" s="32">
        <v>31</v>
      </c>
      <c r="L14" s="33">
        <f>30*472/J14</f>
        <v>30</v>
      </c>
      <c r="M14" s="40">
        <f t="shared" si="1"/>
        <v>61</v>
      </c>
      <c r="N14" s="35">
        <v>600</v>
      </c>
      <c r="O14" s="32">
        <v>40</v>
      </c>
      <c r="P14" s="33">
        <f>30*472/N14</f>
        <v>23.6</v>
      </c>
      <c r="Q14" s="40">
        <f t="shared" si="2"/>
        <v>63.6</v>
      </c>
      <c r="R14" s="37">
        <v>560</v>
      </c>
      <c r="S14" s="32">
        <v>36</v>
      </c>
      <c r="T14" s="33">
        <f>30*472/R14</f>
        <v>25.285714285714285</v>
      </c>
      <c r="U14" s="41">
        <f t="shared" si="3"/>
        <v>61.285714285714285</v>
      </c>
      <c r="V14" s="31">
        <v>635</v>
      </c>
      <c r="W14" s="32">
        <v>26</v>
      </c>
      <c r="X14" s="33">
        <f>30*472/V14</f>
        <v>22.299212598425196</v>
      </c>
      <c r="Y14" s="40">
        <f t="shared" si="4"/>
        <v>48.2992125984252</v>
      </c>
      <c r="Z14" s="31">
        <v>600</v>
      </c>
      <c r="AA14" s="32">
        <v>36</v>
      </c>
      <c r="AB14" s="33">
        <f>30*472/Z14</f>
        <v>23.6</v>
      </c>
      <c r="AC14" s="40">
        <f t="shared" si="5"/>
        <v>59.6</v>
      </c>
    </row>
    <row r="15" spans="1:32" ht="27" customHeight="1" thickBot="1" x14ac:dyDescent="0.3">
      <c r="A15" s="42" t="s">
        <v>20</v>
      </c>
      <c r="B15" s="29">
        <v>53</v>
      </c>
      <c r="C15" s="43">
        <v>41387</v>
      </c>
      <c r="D15" s="29" t="s">
        <v>70</v>
      </c>
      <c r="E15" s="30" t="s">
        <v>69</v>
      </c>
      <c r="F15" s="35">
        <v>650</v>
      </c>
      <c r="G15" s="32">
        <v>40</v>
      </c>
      <c r="H15" s="33">
        <f>30*640/F15</f>
        <v>29.53846153846154</v>
      </c>
      <c r="I15" s="34">
        <f t="shared" si="0"/>
        <v>69.538461538461547</v>
      </c>
      <c r="J15" s="31">
        <v>678</v>
      </c>
      <c r="K15" s="32">
        <v>31</v>
      </c>
      <c r="L15" s="33">
        <f>30*640/J15</f>
        <v>28.318584070796462</v>
      </c>
      <c r="M15" s="40">
        <f t="shared" si="1"/>
        <v>59.318584070796462</v>
      </c>
      <c r="N15" s="35"/>
      <c r="O15" s="32">
        <v>40</v>
      </c>
      <c r="P15" s="33" t="e">
        <f>30*640/N15</f>
        <v>#DIV/0!</v>
      </c>
      <c r="Q15" s="40" t="e">
        <f t="shared" si="2"/>
        <v>#DIV/0!</v>
      </c>
      <c r="R15" s="37">
        <v>640</v>
      </c>
      <c r="S15" s="32">
        <v>36</v>
      </c>
      <c r="T15" s="33">
        <f>30*640/R15</f>
        <v>30</v>
      </c>
      <c r="U15" s="41">
        <f t="shared" si="3"/>
        <v>66</v>
      </c>
      <c r="V15" s="31">
        <v>650</v>
      </c>
      <c r="W15" s="32">
        <v>26</v>
      </c>
      <c r="X15" s="33">
        <f>30*640/V15</f>
        <v>29.53846153846154</v>
      </c>
      <c r="Y15" s="40">
        <f t="shared" si="4"/>
        <v>55.53846153846154</v>
      </c>
      <c r="Z15" s="31">
        <v>680</v>
      </c>
      <c r="AA15" s="32">
        <v>36</v>
      </c>
      <c r="AB15" s="33">
        <f>30*640/Z15</f>
        <v>28.235294117647058</v>
      </c>
      <c r="AC15" s="40">
        <f t="shared" si="5"/>
        <v>64.235294117647058</v>
      </c>
    </row>
    <row r="16" spans="1:32" ht="27.95" customHeight="1" thickBot="1" x14ac:dyDescent="0.3">
      <c r="A16" s="44" t="s">
        <v>21</v>
      </c>
      <c r="B16" s="29">
        <v>51</v>
      </c>
      <c r="C16" s="29" t="s">
        <v>71</v>
      </c>
      <c r="D16" s="29" t="s">
        <v>70</v>
      </c>
      <c r="E16" s="30" t="s">
        <v>69</v>
      </c>
      <c r="F16" s="35">
        <v>450</v>
      </c>
      <c r="G16" s="32">
        <v>40</v>
      </c>
      <c r="H16" s="33">
        <f>30*365/F16</f>
        <v>24.333333333333332</v>
      </c>
      <c r="I16" s="40">
        <f t="shared" si="0"/>
        <v>64.333333333333329</v>
      </c>
      <c r="J16" s="35">
        <v>365</v>
      </c>
      <c r="K16" s="32">
        <v>31</v>
      </c>
      <c r="L16" s="33">
        <f>30*365/J16</f>
        <v>30</v>
      </c>
      <c r="M16" s="40">
        <f t="shared" si="1"/>
        <v>61</v>
      </c>
      <c r="N16" s="35">
        <v>500</v>
      </c>
      <c r="O16" s="32">
        <v>40</v>
      </c>
      <c r="P16" s="33">
        <f>30*365/N16</f>
        <v>21.9</v>
      </c>
      <c r="Q16" s="40">
        <f t="shared" si="2"/>
        <v>61.9</v>
      </c>
      <c r="R16" s="37">
        <v>370</v>
      </c>
      <c r="S16" s="32">
        <v>36</v>
      </c>
      <c r="T16" s="33">
        <f>30*365/R16</f>
        <v>29.594594594594593</v>
      </c>
      <c r="U16" s="45">
        <f t="shared" si="3"/>
        <v>65.594594594594597</v>
      </c>
      <c r="V16" s="31">
        <v>418</v>
      </c>
      <c r="W16" s="32">
        <v>26</v>
      </c>
      <c r="X16" s="33">
        <f>30*365/V16</f>
        <v>26.196172248803826</v>
      </c>
      <c r="Y16" s="40">
        <f t="shared" si="4"/>
        <v>52.196172248803826</v>
      </c>
      <c r="Z16" s="31">
        <v>550</v>
      </c>
      <c r="AA16" s="32">
        <v>36</v>
      </c>
      <c r="AB16" s="33">
        <f>30*365/Z16</f>
        <v>19.90909090909091</v>
      </c>
      <c r="AC16" s="40">
        <f t="shared" si="5"/>
        <v>55.909090909090907</v>
      </c>
    </row>
    <row r="17" spans="1:29" ht="27.95" customHeight="1" x14ac:dyDescent="0.25">
      <c r="A17" s="46" t="s">
        <v>21</v>
      </c>
      <c r="B17" s="225">
        <v>57</v>
      </c>
      <c r="C17" s="227">
        <v>41340</v>
      </c>
      <c r="D17" s="225" t="s">
        <v>72</v>
      </c>
      <c r="E17" s="229" t="s">
        <v>73</v>
      </c>
      <c r="F17" s="35">
        <v>450</v>
      </c>
      <c r="G17" s="32">
        <v>40</v>
      </c>
      <c r="H17" s="33">
        <f>30*365/F17</f>
        <v>24.333333333333332</v>
      </c>
      <c r="I17" s="40">
        <f t="shared" si="0"/>
        <v>64.333333333333329</v>
      </c>
      <c r="J17" s="35">
        <v>365</v>
      </c>
      <c r="K17" s="32">
        <v>31</v>
      </c>
      <c r="L17" s="33">
        <f>30*365/J17</f>
        <v>30</v>
      </c>
      <c r="M17" s="40">
        <f t="shared" si="1"/>
        <v>61</v>
      </c>
      <c r="N17" s="35">
        <v>500</v>
      </c>
      <c r="O17" s="32">
        <v>40</v>
      </c>
      <c r="P17" s="33">
        <f>30*365/N17</f>
        <v>21.9</v>
      </c>
      <c r="Q17" s="40">
        <f t="shared" si="2"/>
        <v>61.9</v>
      </c>
      <c r="R17" s="37">
        <v>370</v>
      </c>
      <c r="S17" s="47">
        <v>36</v>
      </c>
      <c r="T17" s="33">
        <f>30*365/R17</f>
        <v>29.594594594594593</v>
      </c>
      <c r="U17" s="45">
        <f t="shared" si="3"/>
        <v>65.594594594594597</v>
      </c>
      <c r="V17" s="31">
        <v>418</v>
      </c>
      <c r="W17" s="32">
        <v>26</v>
      </c>
      <c r="X17" s="33">
        <f>30*365/V17</f>
        <v>26.196172248803826</v>
      </c>
      <c r="Y17" s="40">
        <f t="shared" si="4"/>
        <v>52.196172248803826</v>
      </c>
      <c r="Z17" s="31">
        <v>550</v>
      </c>
      <c r="AA17" s="32">
        <v>36</v>
      </c>
      <c r="AB17" s="33">
        <f>30*365/Z17</f>
        <v>19.90909090909091</v>
      </c>
      <c r="AC17" s="40">
        <f t="shared" si="5"/>
        <v>55.909090909090907</v>
      </c>
    </row>
    <row r="18" spans="1:29" ht="27.95" customHeight="1" x14ac:dyDescent="0.25">
      <c r="A18" s="48" t="s">
        <v>21</v>
      </c>
      <c r="B18" s="241"/>
      <c r="C18" s="243"/>
      <c r="D18" s="241"/>
      <c r="E18" s="245"/>
      <c r="F18" s="35">
        <v>450</v>
      </c>
      <c r="G18" s="32">
        <v>40</v>
      </c>
      <c r="H18" s="33">
        <f>30*365/F18</f>
        <v>24.333333333333332</v>
      </c>
      <c r="I18" s="40">
        <f t="shared" si="0"/>
        <v>64.333333333333329</v>
      </c>
      <c r="J18" s="35">
        <v>365</v>
      </c>
      <c r="K18" s="32">
        <v>31</v>
      </c>
      <c r="L18" s="33">
        <f>30*365/J18</f>
        <v>30</v>
      </c>
      <c r="M18" s="40">
        <f t="shared" si="1"/>
        <v>61</v>
      </c>
      <c r="N18" s="35">
        <v>500</v>
      </c>
      <c r="O18" s="32">
        <v>40</v>
      </c>
      <c r="P18" s="33">
        <f>30*365/N18</f>
        <v>21.9</v>
      </c>
      <c r="Q18" s="40">
        <f t="shared" si="2"/>
        <v>61.9</v>
      </c>
      <c r="R18" s="37">
        <v>370</v>
      </c>
      <c r="S18" s="47">
        <v>36</v>
      </c>
      <c r="T18" s="33">
        <f>30*365/R18</f>
        <v>29.594594594594593</v>
      </c>
      <c r="U18" s="45">
        <f t="shared" si="3"/>
        <v>65.594594594594597</v>
      </c>
      <c r="V18" s="31">
        <v>418</v>
      </c>
      <c r="W18" s="32">
        <v>26</v>
      </c>
      <c r="X18" s="33">
        <f>30*365/V18</f>
        <v>26.196172248803826</v>
      </c>
      <c r="Y18" s="40">
        <f t="shared" si="4"/>
        <v>52.196172248803826</v>
      </c>
      <c r="Z18" s="31">
        <v>550</v>
      </c>
      <c r="AA18" s="32">
        <v>36</v>
      </c>
      <c r="AB18" s="33">
        <f>30*365/Z18</f>
        <v>19.90909090909091</v>
      </c>
      <c r="AC18" s="40">
        <f t="shared" si="5"/>
        <v>55.909090909090907</v>
      </c>
    </row>
    <row r="19" spans="1:29" ht="27.95" customHeight="1" thickBot="1" x14ac:dyDescent="0.3">
      <c r="A19" s="49" t="s">
        <v>22</v>
      </c>
      <c r="B19" s="242"/>
      <c r="C19" s="244"/>
      <c r="D19" s="242"/>
      <c r="E19" s="246"/>
      <c r="F19" s="35">
        <v>400</v>
      </c>
      <c r="G19" s="32">
        <v>40</v>
      </c>
      <c r="H19" s="33">
        <f>30*277/F19</f>
        <v>20.774999999999999</v>
      </c>
      <c r="I19" s="40">
        <f t="shared" si="0"/>
        <v>60.774999999999999</v>
      </c>
      <c r="J19" s="35">
        <v>277</v>
      </c>
      <c r="K19" s="32">
        <v>31</v>
      </c>
      <c r="L19" s="33">
        <f>30*277/J19</f>
        <v>30</v>
      </c>
      <c r="M19" s="34">
        <f t="shared" si="1"/>
        <v>61</v>
      </c>
      <c r="N19" s="35">
        <v>460</v>
      </c>
      <c r="O19" s="32">
        <v>40</v>
      </c>
      <c r="P19" s="33">
        <f>30*277/N19</f>
        <v>18.065217391304348</v>
      </c>
      <c r="Q19" s="40">
        <f t="shared" si="2"/>
        <v>58.065217391304344</v>
      </c>
      <c r="R19" s="37">
        <v>370</v>
      </c>
      <c r="S19" s="47">
        <v>36</v>
      </c>
      <c r="T19" s="33">
        <f>30*277/R19</f>
        <v>22.45945945945946</v>
      </c>
      <c r="U19" s="41">
        <f t="shared" si="3"/>
        <v>58.45945945945946</v>
      </c>
      <c r="V19" s="31">
        <v>385</v>
      </c>
      <c r="W19" s="32">
        <v>26</v>
      </c>
      <c r="X19" s="33">
        <f>30*277/V19</f>
        <v>21.584415584415584</v>
      </c>
      <c r="Y19" s="40">
        <f t="shared" si="4"/>
        <v>47.584415584415581</v>
      </c>
      <c r="Z19" s="31">
        <v>400</v>
      </c>
      <c r="AA19" s="32">
        <v>36</v>
      </c>
      <c r="AB19" s="33">
        <f>30*277/Z19</f>
        <v>20.774999999999999</v>
      </c>
      <c r="AC19" s="40">
        <f t="shared" si="5"/>
        <v>56.774999999999999</v>
      </c>
    </row>
    <row r="20" spans="1:29" ht="27.95" customHeight="1" thickBot="1" x14ac:dyDescent="0.3">
      <c r="A20" s="44" t="s">
        <v>23</v>
      </c>
      <c r="B20" s="29">
        <v>137</v>
      </c>
      <c r="C20" s="43">
        <v>41335</v>
      </c>
      <c r="D20" s="30" t="s">
        <v>72</v>
      </c>
      <c r="E20" s="30" t="s">
        <v>74</v>
      </c>
      <c r="F20" s="35">
        <v>400</v>
      </c>
      <c r="G20" s="32">
        <v>40</v>
      </c>
      <c r="H20" s="33">
        <f>30*380/F20</f>
        <v>28.5</v>
      </c>
      <c r="I20" s="34">
        <f t="shared" si="0"/>
        <v>68.5</v>
      </c>
      <c r="J20" s="35">
        <v>380</v>
      </c>
      <c r="K20" s="32">
        <v>31</v>
      </c>
      <c r="L20" s="33">
        <f>30*380/J20</f>
        <v>30</v>
      </c>
      <c r="M20" s="40">
        <f t="shared" si="1"/>
        <v>61</v>
      </c>
      <c r="N20" s="31">
        <v>530</v>
      </c>
      <c r="O20" s="32">
        <v>40</v>
      </c>
      <c r="P20" s="33">
        <f>30*380/N20</f>
        <v>21.509433962264151</v>
      </c>
      <c r="Q20" s="40">
        <f t="shared" si="2"/>
        <v>61.509433962264154</v>
      </c>
      <c r="R20" s="37">
        <v>450</v>
      </c>
      <c r="S20" s="32">
        <v>36</v>
      </c>
      <c r="T20" s="33">
        <f>30*380/R20</f>
        <v>25.333333333333332</v>
      </c>
      <c r="U20" s="41">
        <f t="shared" si="3"/>
        <v>61.333333333333329</v>
      </c>
      <c r="V20" s="31">
        <v>440</v>
      </c>
      <c r="W20" s="32">
        <v>26</v>
      </c>
      <c r="X20" s="33">
        <f>30*380/V20</f>
        <v>25.90909090909091</v>
      </c>
      <c r="Y20" s="40">
        <f t="shared" si="4"/>
        <v>51.909090909090907</v>
      </c>
      <c r="Z20" s="31">
        <v>450</v>
      </c>
      <c r="AA20" s="32">
        <v>36</v>
      </c>
      <c r="AB20" s="33">
        <f>30*380/Z20</f>
        <v>25.333333333333332</v>
      </c>
      <c r="AC20" s="40">
        <f t="shared" si="5"/>
        <v>61.333333333333329</v>
      </c>
    </row>
    <row r="21" spans="1:29" ht="27.95" customHeight="1" x14ac:dyDescent="0.25">
      <c r="A21" s="46" t="s">
        <v>24</v>
      </c>
      <c r="B21" s="225">
        <v>56</v>
      </c>
      <c r="C21" s="227">
        <v>41338</v>
      </c>
      <c r="D21" s="229" t="s">
        <v>72</v>
      </c>
      <c r="E21" s="229" t="s">
        <v>73</v>
      </c>
      <c r="F21" s="35">
        <v>450</v>
      </c>
      <c r="G21" s="32">
        <v>40</v>
      </c>
      <c r="H21" s="33">
        <f>30*365/F21</f>
        <v>24.333333333333332</v>
      </c>
      <c r="I21" s="40">
        <f t="shared" si="0"/>
        <v>64.333333333333329</v>
      </c>
      <c r="J21" s="35">
        <v>365</v>
      </c>
      <c r="K21" s="32">
        <v>31</v>
      </c>
      <c r="L21" s="33">
        <f>30*365/J21</f>
        <v>30</v>
      </c>
      <c r="M21" s="40">
        <f t="shared" si="1"/>
        <v>61</v>
      </c>
      <c r="N21" s="35">
        <v>480</v>
      </c>
      <c r="O21" s="32">
        <v>40</v>
      </c>
      <c r="P21" s="33">
        <f>30*365/N21</f>
        <v>22.8125</v>
      </c>
      <c r="Q21" s="40">
        <f t="shared" si="2"/>
        <v>62.8125</v>
      </c>
      <c r="R21" s="37">
        <v>370</v>
      </c>
      <c r="S21" s="32">
        <v>36</v>
      </c>
      <c r="T21" s="33">
        <f>30*365/R21</f>
        <v>29.594594594594593</v>
      </c>
      <c r="U21" s="45">
        <f t="shared" si="3"/>
        <v>65.594594594594597</v>
      </c>
      <c r="V21" s="31">
        <v>418</v>
      </c>
      <c r="W21" s="32">
        <v>26</v>
      </c>
      <c r="X21" s="33">
        <f>30*365/V21</f>
        <v>26.196172248803826</v>
      </c>
      <c r="Y21" s="40">
        <f t="shared" si="4"/>
        <v>52.196172248803826</v>
      </c>
      <c r="Z21" s="31">
        <v>550</v>
      </c>
      <c r="AA21" s="32">
        <v>36</v>
      </c>
      <c r="AB21" s="33">
        <f>30*365/Z21</f>
        <v>19.90909090909091</v>
      </c>
      <c r="AC21" s="40">
        <f t="shared" si="5"/>
        <v>55.909090909090907</v>
      </c>
    </row>
    <row r="22" spans="1:29" ht="27.95" customHeight="1" x14ac:dyDescent="0.25">
      <c r="A22" s="50" t="s">
        <v>25</v>
      </c>
      <c r="B22" s="226"/>
      <c r="C22" s="228"/>
      <c r="D22" s="230"/>
      <c r="E22" s="230"/>
      <c r="F22" s="35">
        <v>1300</v>
      </c>
      <c r="G22" s="32">
        <v>40</v>
      </c>
      <c r="H22" s="33">
        <f>30*1300/F22</f>
        <v>30</v>
      </c>
      <c r="I22" s="34">
        <f t="shared" si="0"/>
        <v>70</v>
      </c>
      <c r="J22" s="35" t="s">
        <v>26</v>
      </c>
      <c r="K22" s="32">
        <v>31</v>
      </c>
      <c r="L22" s="33" t="e">
        <f>30*1300/J22</f>
        <v>#VALUE!</v>
      </c>
      <c r="M22" s="40" t="e">
        <f t="shared" si="1"/>
        <v>#VALUE!</v>
      </c>
      <c r="N22" s="35">
        <v>1400</v>
      </c>
      <c r="O22" s="32">
        <v>40</v>
      </c>
      <c r="P22" s="33">
        <f>30*1300/N22</f>
        <v>27.857142857142858</v>
      </c>
      <c r="Q22" s="40">
        <f t="shared" si="2"/>
        <v>67.857142857142861</v>
      </c>
      <c r="R22" s="37">
        <v>1452</v>
      </c>
      <c r="S22" s="32">
        <v>36</v>
      </c>
      <c r="T22" s="33">
        <f>30*1300/R22</f>
        <v>26.859504132231404</v>
      </c>
      <c r="U22" s="41">
        <f t="shared" si="3"/>
        <v>62.859504132231407</v>
      </c>
      <c r="V22" s="31">
        <v>1430</v>
      </c>
      <c r="W22" s="32">
        <v>26</v>
      </c>
      <c r="X22" s="33">
        <f>30*1300/V22</f>
        <v>27.272727272727273</v>
      </c>
      <c r="Y22" s="40">
        <f t="shared" si="4"/>
        <v>53.272727272727273</v>
      </c>
      <c r="Z22" s="31">
        <v>1350</v>
      </c>
      <c r="AA22" s="32">
        <v>36</v>
      </c>
      <c r="AB22" s="33">
        <f>30*1300/Z22</f>
        <v>28.888888888888889</v>
      </c>
      <c r="AC22" s="40">
        <f t="shared" si="5"/>
        <v>64.888888888888886</v>
      </c>
    </row>
    <row r="23" spans="1:29" ht="27.95" customHeight="1" x14ac:dyDescent="0.25">
      <c r="A23" s="51" t="s">
        <v>27</v>
      </c>
      <c r="B23" s="52"/>
      <c r="C23" s="52"/>
      <c r="D23" s="52"/>
      <c r="E23" s="53"/>
      <c r="F23" s="54">
        <v>600</v>
      </c>
      <c r="G23" s="32">
        <v>40</v>
      </c>
      <c r="H23" s="33">
        <f>30*590/F23</f>
        <v>29.5</v>
      </c>
      <c r="I23" s="40">
        <f t="shared" si="0"/>
        <v>69.5</v>
      </c>
      <c r="J23" s="54" t="s">
        <v>26</v>
      </c>
      <c r="K23" s="32">
        <v>31</v>
      </c>
      <c r="L23" s="47"/>
      <c r="M23" s="55"/>
      <c r="N23" s="56">
        <v>780</v>
      </c>
      <c r="O23" s="32">
        <v>40</v>
      </c>
      <c r="P23" s="33">
        <f>30*590/N23</f>
        <v>22.692307692307693</v>
      </c>
      <c r="Q23" s="40">
        <f t="shared" si="2"/>
        <v>62.692307692307693</v>
      </c>
      <c r="R23" s="57">
        <v>590</v>
      </c>
      <c r="S23" s="58">
        <v>36</v>
      </c>
      <c r="T23" s="33">
        <f>30*590/R23</f>
        <v>30</v>
      </c>
      <c r="U23" s="41">
        <f t="shared" si="3"/>
        <v>66</v>
      </c>
      <c r="V23" s="56">
        <v>740</v>
      </c>
      <c r="W23" s="32">
        <v>26</v>
      </c>
      <c r="X23" s="33">
        <f>30*590/V23</f>
        <v>23.918918918918919</v>
      </c>
      <c r="Y23" s="40">
        <f t="shared" si="4"/>
        <v>49.918918918918919</v>
      </c>
      <c r="Z23" s="54" t="s">
        <v>26</v>
      </c>
      <c r="AA23" s="32">
        <v>36</v>
      </c>
      <c r="AB23" s="32"/>
      <c r="AC23" s="59"/>
    </row>
    <row r="24" spans="1:29" s="66" customFormat="1" ht="27.95" customHeight="1" thickBot="1" x14ac:dyDescent="0.25">
      <c r="A24" s="60" t="s">
        <v>28</v>
      </c>
      <c r="B24" s="61"/>
      <c r="C24" s="61"/>
      <c r="D24" s="61"/>
      <c r="E24" s="62"/>
      <c r="F24" s="63">
        <v>560</v>
      </c>
      <c r="G24" s="64">
        <v>40</v>
      </c>
      <c r="H24" s="33">
        <f>30*385/F24</f>
        <v>20.625</v>
      </c>
      <c r="I24" s="34">
        <f t="shared" si="0"/>
        <v>60.625</v>
      </c>
      <c r="J24" s="63">
        <v>565</v>
      </c>
      <c r="K24" s="64">
        <v>31</v>
      </c>
      <c r="L24" s="33">
        <f>30*385/J24</f>
        <v>20.442477876106196</v>
      </c>
      <c r="M24" s="40">
        <f>K24+L24</f>
        <v>51.442477876106196</v>
      </c>
      <c r="N24" s="63">
        <v>590</v>
      </c>
      <c r="O24" s="64">
        <v>40</v>
      </c>
      <c r="P24" s="33">
        <f>30*385/N24</f>
        <v>19.576271186440678</v>
      </c>
      <c r="Q24" s="40">
        <f t="shared" si="2"/>
        <v>59.576271186440678</v>
      </c>
      <c r="R24" s="65">
        <v>605</v>
      </c>
      <c r="S24" s="47">
        <v>36</v>
      </c>
      <c r="T24" s="33">
        <f>30*385/R24</f>
        <v>19.09090909090909</v>
      </c>
      <c r="U24" s="40">
        <f t="shared" si="3"/>
        <v>55.090909090909093</v>
      </c>
      <c r="V24" s="63">
        <v>770</v>
      </c>
      <c r="W24" s="64">
        <v>26</v>
      </c>
      <c r="X24" s="33">
        <f>30*385/V24</f>
        <v>15</v>
      </c>
      <c r="Y24" s="40">
        <f t="shared" si="4"/>
        <v>41</v>
      </c>
      <c r="Z24" s="63">
        <v>680</v>
      </c>
      <c r="AA24" s="64">
        <v>36</v>
      </c>
      <c r="AB24" s="33">
        <f>30*385/Z24</f>
        <v>16.985294117647058</v>
      </c>
      <c r="AC24" s="40">
        <f>AA24+AB24</f>
        <v>52.985294117647058</v>
      </c>
    </row>
    <row r="25" spans="1:29" s="67" customFormat="1" ht="27.95" customHeight="1" x14ac:dyDescent="0.25">
      <c r="F25" s="68"/>
      <c r="H25" s="69"/>
      <c r="I25" s="69"/>
      <c r="J25" s="68"/>
      <c r="L25" s="70"/>
      <c r="M25" s="70"/>
      <c r="N25" s="68"/>
      <c r="P25" s="70"/>
      <c r="Q25" s="70"/>
      <c r="R25" s="71"/>
      <c r="T25" s="70"/>
      <c r="U25" s="70"/>
    </row>
    <row r="26" spans="1:29" ht="27.95" customHeight="1" x14ac:dyDescent="0.3">
      <c r="A26" s="231" t="s">
        <v>29</v>
      </c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10"/>
      <c r="T26" s="10"/>
      <c r="U26" s="10"/>
      <c r="V26" s="11"/>
      <c r="W26" s="11"/>
      <c r="X26" s="11"/>
      <c r="Y26" s="11"/>
      <c r="Z26" s="11"/>
      <c r="AA26" s="11"/>
      <c r="AB26" s="11"/>
      <c r="AC26" s="11"/>
    </row>
    <row r="27" spans="1:29" ht="27.95" customHeight="1" thickBot="1" x14ac:dyDescent="0.3">
      <c r="A27" s="72"/>
      <c r="B27" s="15" t="s">
        <v>60</v>
      </c>
      <c r="C27" s="232" t="s">
        <v>61</v>
      </c>
      <c r="D27" s="232" t="s">
        <v>62</v>
      </c>
      <c r="E27" s="232" t="s">
        <v>63</v>
      </c>
      <c r="F27" s="201" t="s">
        <v>7</v>
      </c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3"/>
    </row>
    <row r="28" spans="1:29" ht="27.95" customHeight="1" thickBot="1" x14ac:dyDescent="0.3">
      <c r="A28" s="73"/>
      <c r="B28" s="14" t="s">
        <v>64</v>
      </c>
      <c r="C28" s="233"/>
      <c r="D28" s="233"/>
      <c r="E28" s="234"/>
      <c r="F28" s="214" t="s">
        <v>8</v>
      </c>
      <c r="G28" s="215"/>
      <c r="H28" s="215"/>
      <c r="I28" s="216"/>
      <c r="J28" s="214" t="s">
        <v>30</v>
      </c>
      <c r="K28" s="215"/>
      <c r="L28" s="215"/>
      <c r="M28" s="216"/>
      <c r="N28" s="214" t="s">
        <v>10</v>
      </c>
      <c r="O28" s="215"/>
      <c r="P28" s="215"/>
      <c r="Q28" s="216"/>
      <c r="R28" s="217" t="s">
        <v>31</v>
      </c>
      <c r="S28" s="218"/>
      <c r="T28" s="218"/>
      <c r="U28" s="219"/>
      <c r="V28" s="217" t="s">
        <v>12</v>
      </c>
      <c r="W28" s="218"/>
      <c r="X28" s="218"/>
      <c r="Y28" s="219"/>
      <c r="Z28" s="220" t="s">
        <v>13</v>
      </c>
      <c r="AA28" s="221"/>
      <c r="AB28" s="221"/>
      <c r="AC28" s="222"/>
    </row>
    <row r="29" spans="1:29" ht="40.5" customHeight="1" thickBot="1" x14ac:dyDescent="0.3">
      <c r="A29" s="15" t="s">
        <v>14</v>
      </c>
      <c r="B29" s="16"/>
      <c r="C29" s="17"/>
      <c r="D29" s="18"/>
      <c r="E29" s="18"/>
      <c r="F29" s="74" t="s">
        <v>15</v>
      </c>
      <c r="G29" s="20" t="s">
        <v>16</v>
      </c>
      <c r="H29" s="21" t="s">
        <v>17</v>
      </c>
      <c r="I29" s="22" t="s">
        <v>18</v>
      </c>
      <c r="J29" s="75" t="s">
        <v>15</v>
      </c>
      <c r="K29" s="20" t="s">
        <v>16</v>
      </c>
      <c r="L29" s="21" t="s">
        <v>17</v>
      </c>
      <c r="M29" s="22" t="s">
        <v>18</v>
      </c>
      <c r="N29" s="74" t="s">
        <v>15</v>
      </c>
      <c r="O29" s="20" t="s">
        <v>16</v>
      </c>
      <c r="P29" s="21" t="s">
        <v>17</v>
      </c>
      <c r="Q29" s="22" t="s">
        <v>18</v>
      </c>
      <c r="R29" s="74" t="s">
        <v>15</v>
      </c>
      <c r="S29" s="20" t="s">
        <v>16</v>
      </c>
      <c r="T29" s="21" t="s">
        <v>17</v>
      </c>
      <c r="U29" s="22" t="s">
        <v>18</v>
      </c>
      <c r="V29" s="76" t="s">
        <v>15</v>
      </c>
      <c r="W29" s="20" t="s">
        <v>16</v>
      </c>
      <c r="X29" s="21" t="s">
        <v>17</v>
      </c>
      <c r="Y29" s="22" t="s">
        <v>18</v>
      </c>
      <c r="Z29" s="76" t="s">
        <v>15</v>
      </c>
      <c r="AA29" s="20" t="s">
        <v>16</v>
      </c>
      <c r="AB29" s="21" t="s">
        <v>17</v>
      </c>
      <c r="AC29" s="22" t="s">
        <v>18</v>
      </c>
    </row>
    <row r="30" spans="1:29" ht="27.95" customHeight="1" thickBot="1" x14ac:dyDescent="0.3">
      <c r="A30" s="77" t="s">
        <v>32</v>
      </c>
      <c r="B30" s="78">
        <v>45</v>
      </c>
      <c r="C30" s="79">
        <v>41359</v>
      </c>
      <c r="D30" s="78" t="s">
        <v>75</v>
      </c>
      <c r="E30" s="80" t="s">
        <v>69</v>
      </c>
      <c r="F30" s="81">
        <v>300</v>
      </c>
      <c r="G30" s="82">
        <v>40</v>
      </c>
      <c r="H30" s="83">
        <f>30*255/F30</f>
        <v>25.5</v>
      </c>
      <c r="I30" s="84">
        <f t="shared" ref="I30:I43" si="6">G30+H30</f>
        <v>65.5</v>
      </c>
      <c r="J30" s="81">
        <v>255</v>
      </c>
      <c r="K30" s="85">
        <v>31</v>
      </c>
      <c r="L30" s="83">
        <f>30*255/J30</f>
        <v>30</v>
      </c>
      <c r="M30" s="86">
        <f t="shared" ref="M30:M43" si="7">K30+L30</f>
        <v>61</v>
      </c>
      <c r="N30" s="81">
        <v>360</v>
      </c>
      <c r="O30" s="82">
        <v>40</v>
      </c>
      <c r="P30" s="83">
        <f>30*255/N30</f>
        <v>21.25</v>
      </c>
      <c r="Q30" s="86">
        <f t="shared" ref="Q30:Q43" si="8">O30+P30</f>
        <v>61.25</v>
      </c>
      <c r="R30" s="87">
        <v>329</v>
      </c>
      <c r="S30" s="85">
        <v>36</v>
      </c>
      <c r="T30" s="83">
        <f>30*255/R30</f>
        <v>23.252279635258358</v>
      </c>
      <c r="U30" s="86">
        <f t="shared" ref="U30:U43" si="9">S30+T30</f>
        <v>59.252279635258361</v>
      </c>
      <c r="V30" s="88">
        <v>320</v>
      </c>
      <c r="W30" s="89">
        <v>26</v>
      </c>
      <c r="X30" s="83">
        <f>30*255/V30</f>
        <v>23.90625</v>
      </c>
      <c r="Y30" s="86">
        <f t="shared" ref="Y30:Y43" si="10">W30+X30</f>
        <v>49.90625</v>
      </c>
      <c r="Z30" s="90">
        <v>450</v>
      </c>
      <c r="AA30" s="85">
        <v>36</v>
      </c>
      <c r="AB30" s="83">
        <f>30*255/Z30</f>
        <v>17</v>
      </c>
      <c r="AC30" s="86">
        <f t="shared" ref="AC30:AC43" si="11">AA30+AB30</f>
        <v>53</v>
      </c>
    </row>
    <row r="31" spans="1:29" ht="27.95" customHeight="1" thickBot="1" x14ac:dyDescent="0.3">
      <c r="A31" s="77" t="s">
        <v>33</v>
      </c>
      <c r="B31" s="78">
        <v>49</v>
      </c>
      <c r="C31" s="79">
        <v>41369</v>
      </c>
      <c r="D31" s="78" t="s">
        <v>75</v>
      </c>
      <c r="E31" s="80" t="s">
        <v>69</v>
      </c>
      <c r="F31" s="81">
        <v>220</v>
      </c>
      <c r="G31" s="82">
        <v>40</v>
      </c>
      <c r="H31" s="83">
        <f>30*176/F31</f>
        <v>24</v>
      </c>
      <c r="I31" s="84">
        <f t="shared" si="6"/>
        <v>64</v>
      </c>
      <c r="J31" s="91">
        <v>176</v>
      </c>
      <c r="K31" s="85">
        <v>31</v>
      </c>
      <c r="L31" s="83">
        <f>30*176/J31</f>
        <v>30</v>
      </c>
      <c r="M31" s="86">
        <f t="shared" si="7"/>
        <v>61</v>
      </c>
      <c r="N31" s="81">
        <v>230</v>
      </c>
      <c r="O31" s="82">
        <v>40</v>
      </c>
      <c r="P31" s="83">
        <f>30*176/N31</f>
        <v>22.956521739130434</v>
      </c>
      <c r="Q31" s="86">
        <f t="shared" si="8"/>
        <v>62.956521739130437</v>
      </c>
      <c r="R31" s="87">
        <v>198</v>
      </c>
      <c r="S31" s="85">
        <v>36</v>
      </c>
      <c r="T31" s="83">
        <f>30*176/R31</f>
        <v>26.666666666666668</v>
      </c>
      <c r="U31" s="86">
        <f t="shared" si="9"/>
        <v>62.666666666666671</v>
      </c>
      <c r="V31" s="92">
        <v>198</v>
      </c>
      <c r="W31" s="89">
        <v>26</v>
      </c>
      <c r="X31" s="83">
        <f>30*176/V31</f>
        <v>26.666666666666668</v>
      </c>
      <c r="Y31" s="86">
        <f t="shared" si="10"/>
        <v>52.666666666666671</v>
      </c>
      <c r="Z31" s="90">
        <v>210</v>
      </c>
      <c r="AA31" s="85">
        <v>36</v>
      </c>
      <c r="AB31" s="83">
        <f>30*176/Z31</f>
        <v>25.142857142857142</v>
      </c>
      <c r="AC31" s="86">
        <f t="shared" si="11"/>
        <v>61.142857142857139</v>
      </c>
    </row>
    <row r="32" spans="1:29" ht="27.95" customHeight="1" thickBot="1" x14ac:dyDescent="0.3">
      <c r="A32" s="93" t="s">
        <v>33</v>
      </c>
      <c r="B32" s="78">
        <v>46</v>
      </c>
      <c r="C32" s="79">
        <v>41373</v>
      </c>
      <c r="D32" s="78" t="s">
        <v>75</v>
      </c>
      <c r="E32" s="80" t="s">
        <v>69</v>
      </c>
      <c r="F32" s="94">
        <v>220</v>
      </c>
      <c r="G32" s="82">
        <v>40</v>
      </c>
      <c r="H32" s="83">
        <f>30*176/F32</f>
        <v>24</v>
      </c>
      <c r="I32" s="84">
        <f t="shared" si="6"/>
        <v>64</v>
      </c>
      <c r="J32" s="94">
        <v>176</v>
      </c>
      <c r="K32" s="85">
        <v>31</v>
      </c>
      <c r="L32" s="83">
        <f>30*176/J32</f>
        <v>30</v>
      </c>
      <c r="M32" s="86">
        <f t="shared" si="7"/>
        <v>61</v>
      </c>
      <c r="N32" s="94">
        <v>230</v>
      </c>
      <c r="O32" s="82">
        <v>40</v>
      </c>
      <c r="P32" s="83">
        <f>30*176/N32</f>
        <v>22.956521739130434</v>
      </c>
      <c r="Q32" s="86">
        <f t="shared" si="8"/>
        <v>62.956521739130437</v>
      </c>
      <c r="R32" s="95">
        <v>198</v>
      </c>
      <c r="S32" s="85">
        <v>36</v>
      </c>
      <c r="T32" s="83">
        <f>30*176/R32</f>
        <v>26.666666666666668</v>
      </c>
      <c r="U32" s="86">
        <f t="shared" si="9"/>
        <v>62.666666666666671</v>
      </c>
      <c r="V32" s="88">
        <v>198</v>
      </c>
      <c r="W32" s="89">
        <v>26</v>
      </c>
      <c r="X32" s="83">
        <f>30*176/V32</f>
        <v>26.666666666666668</v>
      </c>
      <c r="Y32" s="86">
        <f t="shared" si="10"/>
        <v>52.666666666666671</v>
      </c>
      <c r="Z32" s="90">
        <v>210</v>
      </c>
      <c r="AA32" s="85">
        <v>36</v>
      </c>
      <c r="AB32" s="83">
        <f>30*176/Z32</f>
        <v>25.142857142857142</v>
      </c>
      <c r="AC32" s="86">
        <f t="shared" si="11"/>
        <v>61.142857142857139</v>
      </c>
    </row>
    <row r="33" spans="1:29" ht="27.95" customHeight="1" thickBot="1" x14ac:dyDescent="0.3">
      <c r="A33" s="93" t="s">
        <v>33</v>
      </c>
      <c r="B33" s="96">
        <v>54</v>
      </c>
      <c r="C33" s="97">
        <v>41394</v>
      </c>
      <c r="D33" s="96" t="s">
        <v>75</v>
      </c>
      <c r="E33" s="98">
        <v>330</v>
      </c>
      <c r="F33" s="99">
        <v>220</v>
      </c>
      <c r="G33" s="82">
        <v>40</v>
      </c>
      <c r="H33" s="83">
        <f>30*176/F33</f>
        <v>24</v>
      </c>
      <c r="I33" s="84">
        <f t="shared" si="6"/>
        <v>64</v>
      </c>
      <c r="J33" s="99">
        <v>176</v>
      </c>
      <c r="K33" s="85">
        <v>31</v>
      </c>
      <c r="L33" s="83">
        <f>30*176/J33</f>
        <v>30</v>
      </c>
      <c r="M33" s="86">
        <f t="shared" si="7"/>
        <v>61</v>
      </c>
      <c r="N33" s="99">
        <v>230</v>
      </c>
      <c r="O33" s="82">
        <v>40</v>
      </c>
      <c r="P33" s="83">
        <f>30*176/N33</f>
        <v>22.956521739130434</v>
      </c>
      <c r="Q33" s="86">
        <f t="shared" si="8"/>
        <v>62.956521739130437</v>
      </c>
      <c r="R33" s="99">
        <v>198</v>
      </c>
      <c r="S33" s="85">
        <v>36</v>
      </c>
      <c r="T33" s="83">
        <f>30*176/R33</f>
        <v>26.666666666666668</v>
      </c>
      <c r="U33" s="86">
        <f t="shared" si="9"/>
        <v>62.666666666666671</v>
      </c>
      <c r="V33" s="100">
        <v>198</v>
      </c>
      <c r="W33" s="89">
        <v>26</v>
      </c>
      <c r="X33" s="83">
        <f>30*176/V33</f>
        <v>26.666666666666668</v>
      </c>
      <c r="Y33" s="86">
        <f t="shared" si="10"/>
        <v>52.666666666666671</v>
      </c>
      <c r="Z33" s="90">
        <v>210</v>
      </c>
      <c r="AA33" s="85">
        <v>36</v>
      </c>
      <c r="AB33" s="83">
        <f>30*176/Z33</f>
        <v>25.142857142857142</v>
      </c>
      <c r="AC33" s="86">
        <f t="shared" si="11"/>
        <v>61.142857142857139</v>
      </c>
    </row>
    <row r="34" spans="1:29" ht="27.95" customHeight="1" thickBot="1" x14ac:dyDescent="0.3">
      <c r="A34" s="101" t="s">
        <v>34</v>
      </c>
      <c r="B34" s="102"/>
      <c r="C34" s="103"/>
      <c r="D34" s="102"/>
      <c r="E34" s="104"/>
      <c r="F34" s="105">
        <v>270</v>
      </c>
      <c r="G34" s="82">
        <v>40</v>
      </c>
      <c r="H34" s="83">
        <f>30*176/F34</f>
        <v>19.555555555555557</v>
      </c>
      <c r="I34" s="86">
        <f t="shared" si="6"/>
        <v>59.555555555555557</v>
      </c>
      <c r="J34" s="105">
        <v>176</v>
      </c>
      <c r="K34" s="85">
        <v>31</v>
      </c>
      <c r="L34" s="83">
        <f>30*176/J34</f>
        <v>30</v>
      </c>
      <c r="M34" s="86">
        <f t="shared" si="7"/>
        <v>61</v>
      </c>
      <c r="N34" s="105">
        <v>230</v>
      </c>
      <c r="O34" s="82">
        <v>40</v>
      </c>
      <c r="P34" s="83">
        <f>30*176/N34</f>
        <v>22.956521739130434</v>
      </c>
      <c r="Q34" s="84">
        <f t="shared" si="8"/>
        <v>62.956521739130437</v>
      </c>
      <c r="R34" s="105">
        <v>198</v>
      </c>
      <c r="S34" s="85">
        <v>36</v>
      </c>
      <c r="T34" s="83">
        <f>30*176/R34</f>
        <v>26.666666666666668</v>
      </c>
      <c r="U34" s="86">
        <f t="shared" si="9"/>
        <v>62.666666666666671</v>
      </c>
      <c r="V34" s="106">
        <v>198</v>
      </c>
      <c r="W34" s="89">
        <v>26</v>
      </c>
      <c r="X34" s="83">
        <f>30*176/V34</f>
        <v>26.666666666666668</v>
      </c>
      <c r="Y34" s="86">
        <f t="shared" si="10"/>
        <v>52.666666666666671</v>
      </c>
      <c r="Z34" s="107">
        <v>210</v>
      </c>
      <c r="AA34" s="85">
        <v>36</v>
      </c>
      <c r="AB34" s="83">
        <f>30*176/Z34</f>
        <v>25.142857142857142</v>
      </c>
      <c r="AC34" s="86">
        <f t="shared" si="11"/>
        <v>61.142857142857139</v>
      </c>
    </row>
    <row r="35" spans="1:29" ht="27.95" customHeight="1" thickBot="1" x14ac:dyDescent="0.3">
      <c r="A35" s="77" t="s">
        <v>35</v>
      </c>
      <c r="B35" s="78">
        <v>47</v>
      </c>
      <c r="C35" s="79">
        <v>41355</v>
      </c>
      <c r="D35" s="78" t="s">
        <v>75</v>
      </c>
      <c r="E35" s="80" t="s">
        <v>69</v>
      </c>
      <c r="F35" s="99">
        <v>250</v>
      </c>
      <c r="G35" s="82">
        <v>40</v>
      </c>
      <c r="H35" s="83">
        <f>30*176/F35</f>
        <v>21.12</v>
      </c>
      <c r="I35" s="86">
        <f t="shared" si="6"/>
        <v>61.120000000000005</v>
      </c>
      <c r="J35" s="99">
        <v>176</v>
      </c>
      <c r="K35" s="85">
        <v>31</v>
      </c>
      <c r="L35" s="83">
        <f>30*176/J35</f>
        <v>30</v>
      </c>
      <c r="M35" s="86">
        <f t="shared" si="7"/>
        <v>61</v>
      </c>
      <c r="N35" s="99"/>
      <c r="O35" s="82">
        <v>40</v>
      </c>
      <c r="P35" s="83" t="e">
        <f>30*176/N35</f>
        <v>#DIV/0!</v>
      </c>
      <c r="Q35" s="86" t="e">
        <f t="shared" si="8"/>
        <v>#DIV/0!</v>
      </c>
      <c r="R35" s="99"/>
      <c r="S35" s="85">
        <v>36</v>
      </c>
      <c r="T35" s="83" t="e">
        <f>30*176/R35</f>
        <v>#DIV/0!</v>
      </c>
      <c r="U35" s="86" t="e">
        <f t="shared" si="9"/>
        <v>#DIV/0!</v>
      </c>
      <c r="V35" s="108">
        <v>198</v>
      </c>
      <c r="W35" s="89">
        <v>26</v>
      </c>
      <c r="X35" s="83">
        <f>30*176/V35</f>
        <v>26.666666666666668</v>
      </c>
      <c r="Y35" s="86">
        <f t="shared" si="10"/>
        <v>52.666666666666671</v>
      </c>
      <c r="Z35" s="109">
        <v>210</v>
      </c>
      <c r="AA35" s="85">
        <v>36</v>
      </c>
      <c r="AB35" s="83">
        <f>30*176/Z35</f>
        <v>25.142857142857142</v>
      </c>
      <c r="AC35" s="84">
        <f>AA35+AB35</f>
        <v>61.142857142857139</v>
      </c>
    </row>
    <row r="36" spans="1:29" ht="27.95" customHeight="1" thickBot="1" x14ac:dyDescent="0.3">
      <c r="A36" s="110" t="s">
        <v>36</v>
      </c>
      <c r="B36" s="111"/>
      <c r="C36" s="112"/>
      <c r="D36" s="113"/>
      <c r="E36" s="113"/>
      <c r="F36" s="99">
        <v>170</v>
      </c>
      <c r="G36" s="82">
        <v>40</v>
      </c>
      <c r="H36" s="83">
        <f>30*108/F36</f>
        <v>19.058823529411764</v>
      </c>
      <c r="I36" s="86">
        <f t="shared" si="6"/>
        <v>59.058823529411768</v>
      </c>
      <c r="J36" s="99">
        <v>150</v>
      </c>
      <c r="K36" s="85">
        <v>31</v>
      </c>
      <c r="L36" s="83">
        <f>30*108/J36</f>
        <v>21.6</v>
      </c>
      <c r="M36" s="86">
        <f t="shared" si="7"/>
        <v>52.6</v>
      </c>
      <c r="N36" s="99">
        <v>170</v>
      </c>
      <c r="O36" s="82">
        <v>40</v>
      </c>
      <c r="P36" s="83">
        <f>30*108/N36</f>
        <v>19.058823529411764</v>
      </c>
      <c r="Q36" s="86">
        <f t="shared" si="8"/>
        <v>59.058823529411768</v>
      </c>
      <c r="R36" s="99">
        <v>108</v>
      </c>
      <c r="S36" s="85">
        <v>36</v>
      </c>
      <c r="T36" s="83">
        <f>30*108/R36</f>
        <v>30</v>
      </c>
      <c r="U36" s="84">
        <f t="shared" si="9"/>
        <v>66</v>
      </c>
      <c r="V36" s="99">
        <v>165</v>
      </c>
      <c r="W36" s="89">
        <v>26</v>
      </c>
      <c r="X36" s="83">
        <f>30*108/V36</f>
        <v>19.636363636363637</v>
      </c>
      <c r="Y36" s="86">
        <f t="shared" si="10"/>
        <v>45.63636363636364</v>
      </c>
      <c r="Z36" s="90">
        <v>160</v>
      </c>
      <c r="AA36" s="85">
        <v>36</v>
      </c>
      <c r="AB36" s="83">
        <f>30*108/Z36</f>
        <v>20.25</v>
      </c>
      <c r="AC36" s="86">
        <f t="shared" si="11"/>
        <v>56.25</v>
      </c>
    </row>
    <row r="37" spans="1:29" ht="27.95" customHeight="1" thickBot="1" x14ac:dyDescent="0.3">
      <c r="A37" s="114" t="s">
        <v>37</v>
      </c>
      <c r="B37" s="115">
        <v>41</v>
      </c>
      <c r="C37" s="116" t="s">
        <v>76</v>
      </c>
      <c r="D37" s="78" t="s">
        <v>77</v>
      </c>
      <c r="E37" s="115" t="s">
        <v>78</v>
      </c>
      <c r="F37" s="117">
        <v>150</v>
      </c>
      <c r="G37" s="82">
        <v>40</v>
      </c>
      <c r="H37" s="83">
        <f>30*133/F37</f>
        <v>26.6</v>
      </c>
      <c r="I37" s="84">
        <f t="shared" si="6"/>
        <v>66.599999999999994</v>
      </c>
      <c r="J37" s="118">
        <v>133</v>
      </c>
      <c r="K37" s="85">
        <v>31</v>
      </c>
      <c r="L37" s="83">
        <f>30*133/J37</f>
        <v>30</v>
      </c>
      <c r="M37" s="86">
        <f t="shared" si="7"/>
        <v>61</v>
      </c>
      <c r="N37" s="118">
        <v>200</v>
      </c>
      <c r="O37" s="82">
        <v>40</v>
      </c>
      <c r="P37" s="83">
        <f>30*133/N37</f>
        <v>19.95</v>
      </c>
      <c r="Q37" s="86">
        <f t="shared" si="8"/>
        <v>59.95</v>
      </c>
      <c r="R37" s="90">
        <v>198</v>
      </c>
      <c r="S37" s="85">
        <v>36</v>
      </c>
      <c r="T37" s="83">
        <f>30*133/R37</f>
        <v>20.151515151515152</v>
      </c>
      <c r="U37" s="86">
        <f t="shared" si="9"/>
        <v>56.151515151515156</v>
      </c>
      <c r="V37" s="90">
        <v>170</v>
      </c>
      <c r="W37" s="89">
        <v>26</v>
      </c>
      <c r="X37" s="83">
        <f>30*133/V37</f>
        <v>23.470588235294116</v>
      </c>
      <c r="Y37" s="86">
        <f t="shared" si="10"/>
        <v>49.470588235294116</v>
      </c>
      <c r="Z37" s="107">
        <v>150</v>
      </c>
      <c r="AA37" s="85">
        <v>36</v>
      </c>
      <c r="AB37" s="83">
        <f>30*133/Z37</f>
        <v>26.6</v>
      </c>
      <c r="AC37" s="86">
        <f t="shared" si="11"/>
        <v>62.6</v>
      </c>
    </row>
    <row r="38" spans="1:29" ht="27.95" customHeight="1" thickBot="1" x14ac:dyDescent="0.3">
      <c r="A38" s="77" t="s">
        <v>38</v>
      </c>
      <c r="B38" s="116">
        <v>41</v>
      </c>
      <c r="C38" s="116" t="s">
        <v>76</v>
      </c>
      <c r="D38" s="78" t="s">
        <v>79</v>
      </c>
      <c r="E38" s="115" t="s">
        <v>78</v>
      </c>
      <c r="F38" s="117">
        <v>220</v>
      </c>
      <c r="G38" s="82">
        <v>40</v>
      </c>
      <c r="H38" s="83">
        <f>30*140/F38</f>
        <v>19.09090909090909</v>
      </c>
      <c r="I38" s="86">
        <f t="shared" si="6"/>
        <v>59.090909090909093</v>
      </c>
      <c r="J38" s="118">
        <v>166</v>
      </c>
      <c r="K38" s="85">
        <v>31</v>
      </c>
      <c r="L38" s="83">
        <f>30*140/J38</f>
        <v>25.301204819277107</v>
      </c>
      <c r="M38" s="86">
        <f t="shared" si="7"/>
        <v>56.301204819277103</v>
      </c>
      <c r="N38" s="118">
        <v>240</v>
      </c>
      <c r="O38" s="82">
        <v>40</v>
      </c>
      <c r="P38" s="83">
        <f>30*140/N38</f>
        <v>17.5</v>
      </c>
      <c r="Q38" s="86">
        <f t="shared" si="8"/>
        <v>57.5</v>
      </c>
      <c r="R38" s="90">
        <v>140</v>
      </c>
      <c r="S38" s="85">
        <v>36</v>
      </c>
      <c r="T38" s="83">
        <f>30*140/R38</f>
        <v>30</v>
      </c>
      <c r="U38" s="84">
        <f t="shared" si="9"/>
        <v>66</v>
      </c>
      <c r="V38" s="90">
        <v>190</v>
      </c>
      <c r="W38" s="89">
        <v>26</v>
      </c>
      <c r="X38" s="83">
        <f>30*140/V38</f>
        <v>22.105263157894736</v>
      </c>
      <c r="Y38" s="86">
        <f t="shared" si="10"/>
        <v>48.10526315789474</v>
      </c>
      <c r="Z38" s="119">
        <v>290</v>
      </c>
      <c r="AA38" s="85">
        <v>36</v>
      </c>
      <c r="AB38" s="83">
        <f>30*140/Z38</f>
        <v>14.482758620689655</v>
      </c>
      <c r="AC38" s="86">
        <f t="shared" si="11"/>
        <v>50.482758620689651</v>
      </c>
    </row>
    <row r="39" spans="1:29" ht="27.95" customHeight="1" thickBot="1" x14ac:dyDescent="0.3">
      <c r="A39" s="110" t="s">
        <v>39</v>
      </c>
      <c r="B39" s="116">
        <v>48</v>
      </c>
      <c r="C39" s="120">
        <v>41367</v>
      </c>
      <c r="D39" s="78" t="s">
        <v>77</v>
      </c>
      <c r="E39" s="115" t="s">
        <v>80</v>
      </c>
      <c r="F39" s="118">
        <v>250</v>
      </c>
      <c r="G39" s="82">
        <v>40</v>
      </c>
      <c r="H39" s="83">
        <f>30*250/F39</f>
        <v>30</v>
      </c>
      <c r="I39" s="84">
        <f t="shared" si="6"/>
        <v>70</v>
      </c>
      <c r="J39" s="118">
        <v>300</v>
      </c>
      <c r="K39" s="85">
        <v>31</v>
      </c>
      <c r="L39" s="83">
        <f>30*250/J39</f>
        <v>25</v>
      </c>
      <c r="M39" s="86">
        <f t="shared" si="7"/>
        <v>56</v>
      </c>
      <c r="N39" s="118">
        <v>270</v>
      </c>
      <c r="O39" s="82">
        <v>40</v>
      </c>
      <c r="P39" s="83">
        <f>30*250/N39</f>
        <v>27.777777777777779</v>
      </c>
      <c r="Q39" s="86">
        <f t="shared" si="8"/>
        <v>67.777777777777771</v>
      </c>
      <c r="R39" s="90">
        <v>329</v>
      </c>
      <c r="S39" s="85">
        <v>36</v>
      </c>
      <c r="T39" s="83">
        <f>30*250/R39</f>
        <v>22.796352583586625</v>
      </c>
      <c r="U39" s="86">
        <f t="shared" si="9"/>
        <v>58.796352583586625</v>
      </c>
      <c r="V39" s="90">
        <v>270</v>
      </c>
      <c r="W39" s="89">
        <v>26</v>
      </c>
      <c r="X39" s="83">
        <f>30*250/V39</f>
        <v>27.777777777777779</v>
      </c>
      <c r="Y39" s="86">
        <f t="shared" si="10"/>
        <v>53.777777777777779</v>
      </c>
      <c r="Z39" s="108">
        <v>330</v>
      </c>
      <c r="AA39" s="85">
        <v>36</v>
      </c>
      <c r="AB39" s="83">
        <f>30*250/Z39</f>
        <v>22.727272727272727</v>
      </c>
      <c r="AC39" s="86">
        <f t="shared" si="11"/>
        <v>58.727272727272727</v>
      </c>
    </row>
    <row r="40" spans="1:29" ht="27.95" customHeight="1" thickBot="1" x14ac:dyDescent="0.3">
      <c r="A40" s="77" t="s">
        <v>40</v>
      </c>
      <c r="B40" s="116">
        <v>53</v>
      </c>
      <c r="C40" s="116" t="s">
        <v>81</v>
      </c>
      <c r="D40" s="78" t="s">
        <v>79</v>
      </c>
      <c r="E40" s="121" t="s">
        <v>82</v>
      </c>
      <c r="F40" s="81">
        <v>180</v>
      </c>
      <c r="G40" s="82">
        <v>40</v>
      </c>
      <c r="H40" s="83">
        <f>30*165/F40</f>
        <v>27.5</v>
      </c>
      <c r="I40" s="86">
        <f t="shared" si="6"/>
        <v>67.5</v>
      </c>
      <c r="J40" s="90">
        <v>165</v>
      </c>
      <c r="K40" s="85">
        <v>31</v>
      </c>
      <c r="L40" s="83">
        <f>30*165/J40</f>
        <v>30</v>
      </c>
      <c r="M40" s="86">
        <f t="shared" si="7"/>
        <v>61</v>
      </c>
      <c r="N40" s="90">
        <v>180</v>
      </c>
      <c r="O40" s="82">
        <v>40</v>
      </c>
      <c r="P40" s="83">
        <f>30*165/N40</f>
        <v>27.5</v>
      </c>
      <c r="Q40" s="86">
        <f t="shared" si="8"/>
        <v>67.5</v>
      </c>
      <c r="R40" s="90">
        <v>198</v>
      </c>
      <c r="S40" s="85">
        <v>36</v>
      </c>
      <c r="T40" s="83">
        <f>30*165/R40</f>
        <v>25</v>
      </c>
      <c r="U40" s="86">
        <f t="shared" si="9"/>
        <v>61</v>
      </c>
      <c r="V40" s="90">
        <v>180</v>
      </c>
      <c r="W40" s="89">
        <v>26</v>
      </c>
      <c r="X40" s="83">
        <f>30*165/V40</f>
        <v>27.5</v>
      </c>
      <c r="Y40" s="86">
        <f t="shared" si="10"/>
        <v>53.5</v>
      </c>
      <c r="Z40" s="108">
        <v>150</v>
      </c>
      <c r="AA40" s="85">
        <v>36</v>
      </c>
      <c r="AB40" s="83">
        <f>30*165/Z40</f>
        <v>33</v>
      </c>
      <c r="AC40" s="84">
        <f t="shared" si="11"/>
        <v>69</v>
      </c>
    </row>
    <row r="41" spans="1:29" ht="38.25" customHeight="1" thickBot="1" x14ac:dyDescent="0.3">
      <c r="A41" s="110" t="s">
        <v>41</v>
      </c>
      <c r="B41" s="116">
        <v>36</v>
      </c>
      <c r="C41" s="116" t="s">
        <v>83</v>
      </c>
      <c r="D41" s="78" t="s">
        <v>77</v>
      </c>
      <c r="E41" s="121" t="s">
        <v>84</v>
      </c>
      <c r="F41" s="81">
        <v>220</v>
      </c>
      <c r="G41" s="82">
        <v>40</v>
      </c>
      <c r="H41" s="83">
        <f>30*183/F41</f>
        <v>24.954545454545453</v>
      </c>
      <c r="I41" s="84">
        <f t="shared" si="6"/>
        <v>64.954545454545453</v>
      </c>
      <c r="J41" s="90">
        <v>183</v>
      </c>
      <c r="K41" s="85">
        <v>31</v>
      </c>
      <c r="L41" s="83">
        <f>30*183/J41</f>
        <v>30</v>
      </c>
      <c r="M41" s="86">
        <f t="shared" si="7"/>
        <v>61</v>
      </c>
      <c r="N41" s="90">
        <v>240</v>
      </c>
      <c r="O41" s="82">
        <v>40</v>
      </c>
      <c r="P41" s="83">
        <f>30*183/N41</f>
        <v>22.875</v>
      </c>
      <c r="Q41" s="86">
        <f t="shared" si="8"/>
        <v>62.875</v>
      </c>
      <c r="R41" s="90">
        <v>198</v>
      </c>
      <c r="S41" s="85">
        <v>36</v>
      </c>
      <c r="T41" s="83">
        <f>30*183/R41</f>
        <v>27.727272727272727</v>
      </c>
      <c r="U41" s="86">
        <f t="shared" si="9"/>
        <v>63.727272727272727</v>
      </c>
      <c r="V41" s="90">
        <v>190</v>
      </c>
      <c r="W41" s="89">
        <v>26</v>
      </c>
      <c r="X41" s="83">
        <f>30*183/V41</f>
        <v>28.894736842105264</v>
      </c>
      <c r="Y41" s="86">
        <f t="shared" si="10"/>
        <v>54.89473684210526</v>
      </c>
      <c r="Z41" s="108">
        <v>240</v>
      </c>
      <c r="AA41" s="85">
        <v>36</v>
      </c>
      <c r="AB41" s="83">
        <f>30*183/Z41</f>
        <v>22.875</v>
      </c>
      <c r="AC41" s="86">
        <f t="shared" si="11"/>
        <v>58.875</v>
      </c>
    </row>
    <row r="42" spans="1:29" ht="42" customHeight="1" thickBot="1" x14ac:dyDescent="0.3">
      <c r="A42" s="110" t="s">
        <v>41</v>
      </c>
      <c r="B42" s="116">
        <v>52</v>
      </c>
      <c r="C42" s="120">
        <v>41354</v>
      </c>
      <c r="D42" s="78" t="s">
        <v>85</v>
      </c>
      <c r="E42" s="121" t="s">
        <v>86</v>
      </c>
      <c r="F42" s="81">
        <v>220</v>
      </c>
      <c r="G42" s="82">
        <v>40</v>
      </c>
      <c r="H42" s="83">
        <f>30*183/F42</f>
        <v>24.954545454545453</v>
      </c>
      <c r="I42" s="84">
        <f t="shared" si="6"/>
        <v>64.954545454545453</v>
      </c>
      <c r="J42" s="90">
        <v>183</v>
      </c>
      <c r="K42" s="85">
        <v>31</v>
      </c>
      <c r="L42" s="83">
        <f>30*183/J42</f>
        <v>30</v>
      </c>
      <c r="M42" s="86">
        <f t="shared" si="7"/>
        <v>61</v>
      </c>
      <c r="N42" s="90">
        <v>240</v>
      </c>
      <c r="O42" s="82">
        <v>40</v>
      </c>
      <c r="P42" s="83">
        <f>30*183/N42</f>
        <v>22.875</v>
      </c>
      <c r="Q42" s="86">
        <f t="shared" si="8"/>
        <v>62.875</v>
      </c>
      <c r="R42" s="90">
        <v>198</v>
      </c>
      <c r="S42" s="85">
        <v>36</v>
      </c>
      <c r="T42" s="83">
        <f>30*183/R42</f>
        <v>27.727272727272727</v>
      </c>
      <c r="U42" s="86">
        <f t="shared" si="9"/>
        <v>63.727272727272727</v>
      </c>
      <c r="V42" s="90">
        <v>190</v>
      </c>
      <c r="W42" s="89">
        <v>26</v>
      </c>
      <c r="X42" s="83">
        <f>30*183/V42</f>
        <v>28.894736842105264</v>
      </c>
      <c r="Y42" s="86">
        <f t="shared" si="10"/>
        <v>54.89473684210526</v>
      </c>
      <c r="Z42" s="108">
        <v>240</v>
      </c>
      <c r="AA42" s="85">
        <v>36</v>
      </c>
      <c r="AB42" s="83">
        <f>30*183/Z42</f>
        <v>22.875</v>
      </c>
      <c r="AC42" s="86">
        <f t="shared" si="11"/>
        <v>58.875</v>
      </c>
    </row>
    <row r="43" spans="1:29" ht="31.5" customHeight="1" thickBot="1" x14ac:dyDescent="0.3">
      <c r="A43" s="110" t="s">
        <v>42</v>
      </c>
      <c r="B43" s="116">
        <v>35</v>
      </c>
      <c r="C43" s="120">
        <v>41368</v>
      </c>
      <c r="D43" s="78" t="s">
        <v>77</v>
      </c>
      <c r="E43" s="121" t="s">
        <v>87</v>
      </c>
      <c r="F43" s="81">
        <v>500</v>
      </c>
      <c r="G43" s="82">
        <v>40</v>
      </c>
      <c r="H43" s="83">
        <f>30*329/F43</f>
        <v>19.739999999999998</v>
      </c>
      <c r="I43" s="86">
        <f t="shared" si="6"/>
        <v>59.739999999999995</v>
      </c>
      <c r="J43" s="90">
        <v>568</v>
      </c>
      <c r="K43" s="85">
        <v>31</v>
      </c>
      <c r="L43" s="83">
        <f>30*329/J43</f>
        <v>17.37676056338028</v>
      </c>
      <c r="M43" s="86">
        <f t="shared" si="7"/>
        <v>48.37676056338028</v>
      </c>
      <c r="N43" s="90">
        <v>610</v>
      </c>
      <c r="O43" s="82">
        <v>40</v>
      </c>
      <c r="P43" s="83">
        <f>30*329/N43</f>
        <v>16.180327868852459</v>
      </c>
      <c r="Q43" s="86">
        <f t="shared" si="8"/>
        <v>56.180327868852459</v>
      </c>
      <c r="R43" s="90">
        <v>329</v>
      </c>
      <c r="S43" s="85">
        <v>36</v>
      </c>
      <c r="T43" s="83">
        <f>30*329/R43</f>
        <v>30</v>
      </c>
      <c r="U43" s="84">
        <f t="shared" si="9"/>
        <v>66</v>
      </c>
      <c r="V43" s="90">
        <v>560</v>
      </c>
      <c r="W43" s="89">
        <v>26</v>
      </c>
      <c r="X43" s="83">
        <f>30*329/V43</f>
        <v>17.625</v>
      </c>
      <c r="Y43" s="86">
        <f t="shared" si="10"/>
        <v>43.625</v>
      </c>
      <c r="Z43" s="108">
        <v>680</v>
      </c>
      <c r="AA43" s="85">
        <v>36</v>
      </c>
      <c r="AB43" s="83">
        <f>30*329/Z43</f>
        <v>14.514705882352942</v>
      </c>
      <c r="AC43" s="86">
        <f t="shared" si="11"/>
        <v>50.514705882352942</v>
      </c>
    </row>
    <row r="44" spans="1:29" s="140" customFormat="1" ht="27.95" customHeight="1" thickBot="1" x14ac:dyDescent="0.25">
      <c r="A44" s="122" t="s">
        <v>43</v>
      </c>
      <c r="B44" s="123">
        <v>39</v>
      </c>
      <c r="C44" s="124">
        <v>41407</v>
      </c>
      <c r="D44" s="125" t="s">
        <v>77</v>
      </c>
      <c r="E44" s="126" t="s">
        <v>88</v>
      </c>
      <c r="F44" s="127" t="s">
        <v>44</v>
      </c>
      <c r="G44" s="128">
        <v>40</v>
      </c>
      <c r="H44" s="129"/>
      <c r="I44" s="130"/>
      <c r="J44" s="131"/>
      <c r="K44" s="132">
        <v>31</v>
      </c>
      <c r="L44" s="129"/>
      <c r="M44" s="130"/>
      <c r="N44" s="131"/>
      <c r="O44" s="128">
        <v>40</v>
      </c>
      <c r="P44" s="129"/>
      <c r="Q44" s="130"/>
      <c r="R44" s="133"/>
      <c r="S44" s="132">
        <v>36</v>
      </c>
      <c r="T44" s="134"/>
      <c r="U44" s="130"/>
      <c r="V44" s="133"/>
      <c r="W44" s="135">
        <v>26</v>
      </c>
      <c r="X44" s="129"/>
      <c r="Y44" s="136"/>
      <c r="Z44" s="137"/>
      <c r="AA44" s="132">
        <v>36</v>
      </c>
      <c r="AB44" s="138"/>
      <c r="AC44" s="139"/>
    </row>
    <row r="45" spans="1:29" ht="27.95" customHeight="1" thickBot="1" x14ac:dyDescent="0.3">
      <c r="A45" s="110" t="s">
        <v>45</v>
      </c>
      <c r="B45" s="78">
        <v>42</v>
      </c>
      <c r="C45" s="79">
        <v>41403</v>
      </c>
      <c r="D45" s="78" t="s">
        <v>89</v>
      </c>
      <c r="E45" s="115" t="s">
        <v>87</v>
      </c>
      <c r="F45" s="117">
        <v>180</v>
      </c>
      <c r="G45" s="82">
        <v>40</v>
      </c>
      <c r="H45" s="83">
        <f>30*170/F45</f>
        <v>28.333333333333332</v>
      </c>
      <c r="I45" s="86">
        <f>G45+H45</f>
        <v>68.333333333333329</v>
      </c>
      <c r="J45" s="118">
        <v>172</v>
      </c>
      <c r="K45" s="85">
        <v>31</v>
      </c>
      <c r="L45" s="83">
        <f>30*170/J45</f>
        <v>29.651162790697676</v>
      </c>
      <c r="M45" s="86">
        <f>K45+L45</f>
        <v>60.651162790697676</v>
      </c>
      <c r="N45" s="118">
        <v>180</v>
      </c>
      <c r="O45" s="82">
        <v>40</v>
      </c>
      <c r="P45" s="83">
        <f>30*170/N45</f>
        <v>28.333333333333332</v>
      </c>
      <c r="Q45" s="84">
        <f>O45+P45</f>
        <v>68.333333333333329</v>
      </c>
      <c r="R45" s="90">
        <v>198</v>
      </c>
      <c r="S45" s="85">
        <v>36</v>
      </c>
      <c r="T45" s="83">
        <f>30*170/R45</f>
        <v>25.757575757575758</v>
      </c>
      <c r="U45" s="86">
        <f>S45+T45</f>
        <v>61.757575757575758</v>
      </c>
      <c r="V45" s="90">
        <v>170</v>
      </c>
      <c r="W45" s="89">
        <v>26</v>
      </c>
      <c r="X45" s="83">
        <f>30*170/V45</f>
        <v>30</v>
      </c>
      <c r="Y45" s="86">
        <f>W45+X45</f>
        <v>56</v>
      </c>
      <c r="Z45" s="108">
        <v>180</v>
      </c>
      <c r="AA45" s="85">
        <v>36</v>
      </c>
      <c r="AB45" s="83">
        <f>30*170/Z45</f>
        <v>28.333333333333332</v>
      </c>
      <c r="AC45" s="86">
        <f>AA45+AB45</f>
        <v>64.333333333333329</v>
      </c>
    </row>
    <row r="46" spans="1:29" ht="27.95" customHeight="1" thickBot="1" x14ac:dyDescent="0.3">
      <c r="A46" s="110" t="s">
        <v>46</v>
      </c>
      <c r="B46" s="78">
        <v>45</v>
      </c>
      <c r="C46" s="79">
        <v>41408</v>
      </c>
      <c r="D46" s="78" t="s">
        <v>85</v>
      </c>
      <c r="E46" s="115" t="s">
        <v>87</v>
      </c>
      <c r="F46" s="117">
        <v>600</v>
      </c>
      <c r="G46" s="82">
        <v>40</v>
      </c>
      <c r="H46" s="83">
        <f>30*398/F46</f>
        <v>19.899999999999999</v>
      </c>
      <c r="I46" s="86">
        <f>G46+H46</f>
        <v>59.9</v>
      </c>
      <c r="J46" s="118">
        <v>398</v>
      </c>
      <c r="K46" s="85">
        <v>31</v>
      </c>
      <c r="L46" s="83">
        <f>30*398/J46</f>
        <v>30</v>
      </c>
      <c r="M46" s="86">
        <f>K46+L46</f>
        <v>61</v>
      </c>
      <c r="N46" s="118">
        <v>480</v>
      </c>
      <c r="O46" s="82">
        <v>40</v>
      </c>
      <c r="P46" s="83">
        <f>30*398/N46</f>
        <v>24.875</v>
      </c>
      <c r="Q46" s="86">
        <f>O46+P46</f>
        <v>64.875</v>
      </c>
      <c r="R46" s="90">
        <v>410</v>
      </c>
      <c r="S46" s="85">
        <v>36</v>
      </c>
      <c r="T46" s="83">
        <f>30*398/R46</f>
        <v>29.121951219512194</v>
      </c>
      <c r="U46" s="84">
        <f>S46+T46</f>
        <v>65.121951219512198</v>
      </c>
      <c r="V46" s="90">
        <v>460</v>
      </c>
      <c r="W46" s="89">
        <v>26</v>
      </c>
      <c r="X46" s="83">
        <f>30*398/V46</f>
        <v>25.956521739130434</v>
      </c>
      <c r="Y46" s="86">
        <f>W46+X46</f>
        <v>51.956521739130437</v>
      </c>
      <c r="Z46" s="108">
        <v>590</v>
      </c>
      <c r="AA46" s="85">
        <v>36</v>
      </c>
      <c r="AB46" s="83">
        <f>30*398/Z46</f>
        <v>20.237288135593221</v>
      </c>
      <c r="AC46" s="86">
        <f>AA46+AB46</f>
        <v>56.237288135593218</v>
      </c>
    </row>
    <row r="47" spans="1:29" ht="27.95" customHeight="1" x14ac:dyDescent="0.25"/>
    <row r="48" spans="1:29" ht="27.95" customHeight="1" thickBot="1" x14ac:dyDescent="0.3">
      <c r="A48" s="223" t="s">
        <v>47</v>
      </c>
      <c r="B48" s="223"/>
      <c r="C48" s="223"/>
      <c r="D48" s="223"/>
      <c r="E48" s="223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141"/>
      <c r="T48" s="141"/>
      <c r="U48" s="141"/>
      <c r="V48" s="142"/>
      <c r="W48" s="142"/>
      <c r="X48" s="142"/>
      <c r="Y48" s="142"/>
      <c r="Z48" s="142"/>
      <c r="AA48" s="142"/>
      <c r="AB48" s="142"/>
      <c r="AC48" s="142"/>
    </row>
    <row r="49" spans="1:29" ht="27.95" customHeight="1" x14ac:dyDescent="0.25">
      <c r="A49" s="143"/>
      <c r="B49" s="193" t="s">
        <v>90</v>
      </c>
      <c r="C49" s="195"/>
      <c r="D49" s="197" t="s">
        <v>91</v>
      </c>
      <c r="E49" s="198"/>
      <c r="F49" s="201" t="s">
        <v>7</v>
      </c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3"/>
    </row>
    <row r="50" spans="1:29" ht="27.95" customHeight="1" thickBot="1" x14ac:dyDescent="0.3">
      <c r="A50" s="73"/>
      <c r="B50" s="194"/>
      <c r="C50" s="196"/>
      <c r="D50" s="199"/>
      <c r="E50" s="200"/>
      <c r="F50" s="204" t="s">
        <v>8</v>
      </c>
      <c r="G50" s="205"/>
      <c r="H50" s="205"/>
      <c r="I50" s="206"/>
      <c r="J50" s="204" t="s">
        <v>30</v>
      </c>
      <c r="K50" s="205"/>
      <c r="L50" s="205"/>
      <c r="M50" s="207"/>
      <c r="N50" s="208" t="s">
        <v>10</v>
      </c>
      <c r="O50" s="205"/>
      <c r="P50" s="205"/>
      <c r="Q50" s="205"/>
      <c r="R50" s="209" t="s">
        <v>31</v>
      </c>
      <c r="S50" s="210"/>
      <c r="T50" s="210"/>
      <c r="U50" s="211"/>
      <c r="V50" s="212" t="s">
        <v>12</v>
      </c>
      <c r="W50" s="210"/>
      <c r="X50" s="210"/>
      <c r="Y50" s="213"/>
      <c r="Z50" s="209" t="s">
        <v>13</v>
      </c>
      <c r="AA50" s="210"/>
      <c r="AB50" s="210"/>
      <c r="AC50" s="211"/>
    </row>
    <row r="51" spans="1:29" s="153" customFormat="1" ht="33.75" customHeight="1" x14ac:dyDescent="0.2">
      <c r="A51" s="15" t="s">
        <v>14</v>
      </c>
      <c r="B51" s="144"/>
      <c r="C51" s="145"/>
      <c r="D51" s="146"/>
      <c r="E51" s="144"/>
      <c r="F51" s="147" t="s">
        <v>15</v>
      </c>
      <c r="G51" s="20" t="s">
        <v>16</v>
      </c>
      <c r="H51" s="21" t="s">
        <v>17</v>
      </c>
      <c r="I51" s="22" t="s">
        <v>18</v>
      </c>
      <c r="J51" s="147" t="s">
        <v>15</v>
      </c>
      <c r="K51" s="148" t="s">
        <v>16</v>
      </c>
      <c r="L51" s="21" t="s">
        <v>17</v>
      </c>
      <c r="M51" s="22" t="s">
        <v>18</v>
      </c>
      <c r="N51" s="147" t="s">
        <v>15</v>
      </c>
      <c r="O51" s="148" t="s">
        <v>16</v>
      </c>
      <c r="P51" s="21" t="s">
        <v>17</v>
      </c>
      <c r="Q51" s="22" t="s">
        <v>18</v>
      </c>
      <c r="R51" s="149" t="s">
        <v>15</v>
      </c>
      <c r="S51" s="150" t="s">
        <v>16</v>
      </c>
      <c r="T51" s="21" t="s">
        <v>17</v>
      </c>
      <c r="U51" s="151" t="s">
        <v>48</v>
      </c>
      <c r="V51" s="152" t="s">
        <v>15</v>
      </c>
      <c r="W51" s="150" t="s">
        <v>16</v>
      </c>
      <c r="X51" s="21" t="s">
        <v>17</v>
      </c>
      <c r="Y51" s="22" t="s">
        <v>18</v>
      </c>
      <c r="Z51" s="149" t="s">
        <v>15</v>
      </c>
      <c r="AA51" s="150" t="s">
        <v>16</v>
      </c>
      <c r="AB51" s="21" t="s">
        <v>17</v>
      </c>
      <c r="AC51" s="22" t="s">
        <v>18</v>
      </c>
    </row>
    <row r="52" spans="1:29" s="166" customFormat="1" ht="27.95" customHeight="1" thickBot="1" x14ac:dyDescent="0.3">
      <c r="A52" s="154" t="s">
        <v>49</v>
      </c>
      <c r="B52" s="154">
        <v>60</v>
      </c>
      <c r="C52" s="155">
        <v>41396</v>
      </c>
      <c r="D52" s="154" t="s">
        <v>92</v>
      </c>
      <c r="E52" s="156">
        <v>41399</v>
      </c>
      <c r="F52" s="157">
        <v>1000</v>
      </c>
      <c r="G52" s="158">
        <v>40</v>
      </c>
      <c r="H52" s="158">
        <f>30*700/F52</f>
        <v>21</v>
      </c>
      <c r="I52" s="159">
        <f>G52+H52</f>
        <v>61</v>
      </c>
      <c r="J52" s="157">
        <v>1100</v>
      </c>
      <c r="K52" s="160">
        <v>31</v>
      </c>
      <c r="L52" s="158">
        <f>30*1100/J52</f>
        <v>30</v>
      </c>
      <c r="M52" s="159">
        <f>K52+L52</f>
        <v>61</v>
      </c>
      <c r="N52" s="157">
        <v>1500</v>
      </c>
      <c r="O52" s="160">
        <v>40</v>
      </c>
      <c r="P52" s="158">
        <f>30*1100/N52</f>
        <v>22</v>
      </c>
      <c r="Q52" s="161">
        <f>O52+P52</f>
        <v>62</v>
      </c>
      <c r="R52" s="162">
        <v>1320</v>
      </c>
      <c r="S52" s="160">
        <v>36</v>
      </c>
      <c r="T52" s="158">
        <f>30*1100/R52</f>
        <v>25</v>
      </c>
      <c r="U52" s="159">
        <f>S52+T52</f>
        <v>61</v>
      </c>
      <c r="V52" s="163">
        <v>1870</v>
      </c>
      <c r="W52" s="164">
        <v>26</v>
      </c>
      <c r="X52" s="158">
        <f>30*1100/V52</f>
        <v>17.647058823529413</v>
      </c>
      <c r="Y52" s="159">
        <f>W52+X52</f>
        <v>43.647058823529413</v>
      </c>
      <c r="Z52" s="157">
        <v>1350</v>
      </c>
      <c r="AA52" s="160">
        <v>36</v>
      </c>
      <c r="AB52" s="158">
        <f>30*1100/Z52</f>
        <v>24.444444444444443</v>
      </c>
      <c r="AC52" s="165">
        <f>AA52+AB52</f>
        <v>60.444444444444443</v>
      </c>
    </row>
    <row r="53" spans="1:29" x14ac:dyDescent="0.25">
      <c r="A53" s="167"/>
      <c r="B53" s="168"/>
      <c r="C53" s="168"/>
      <c r="D53" s="168"/>
      <c r="E53" s="168"/>
      <c r="F53" s="169"/>
      <c r="G53" s="168"/>
      <c r="H53" s="170"/>
      <c r="I53" s="170"/>
      <c r="J53" s="171"/>
      <c r="K53" s="172"/>
      <c r="L53" s="173"/>
      <c r="M53" s="173"/>
      <c r="N53" s="171"/>
      <c r="O53" s="172"/>
      <c r="P53" s="173"/>
      <c r="Q53" s="173"/>
    </row>
    <row r="54" spans="1:29" ht="15.75" x14ac:dyDescent="0.25">
      <c r="A54" s="174"/>
    </row>
    <row r="55" spans="1:29" x14ac:dyDescent="0.25">
      <c r="A55" s="175" t="s">
        <v>50</v>
      </c>
      <c r="B55" s="67"/>
      <c r="C55" s="67"/>
      <c r="D55" s="67"/>
      <c r="E55" s="67"/>
      <c r="F55" s="68"/>
      <c r="R55" s="176"/>
      <c r="S55" s="176"/>
      <c r="T55" s="177"/>
      <c r="U55" s="177"/>
    </row>
    <row r="56" spans="1:29" x14ac:dyDescent="0.25">
      <c r="A56" s="178" t="s">
        <v>51</v>
      </c>
      <c r="R56" s="176"/>
      <c r="S56" s="176"/>
      <c r="T56" s="177"/>
      <c r="U56" s="177"/>
    </row>
    <row r="57" spans="1:29" x14ac:dyDescent="0.25">
      <c r="A57" s="179"/>
      <c r="B57" s="180"/>
      <c r="C57" s="180"/>
      <c r="D57" s="180"/>
      <c r="E57" s="180"/>
      <c r="F57" s="181"/>
      <c r="R57" s="186"/>
      <c r="S57" s="176"/>
      <c r="T57" s="177"/>
      <c r="U57" s="177"/>
    </row>
    <row r="58" spans="1:29" x14ac:dyDescent="0.25">
      <c r="A58" s="182"/>
      <c r="R58" s="186"/>
      <c r="S58" s="176"/>
      <c r="T58" s="177"/>
      <c r="U58" s="177"/>
    </row>
    <row r="59" spans="1:29" ht="26.25" customHeight="1" x14ac:dyDescent="0.25">
      <c r="A59" s="183" t="s">
        <v>52</v>
      </c>
      <c r="K59" s="187" t="s">
        <v>53</v>
      </c>
      <c r="L59" s="187"/>
      <c r="M59" s="187"/>
      <c r="N59" s="187"/>
      <c r="O59" s="187"/>
      <c r="P59" s="187"/>
      <c r="Q59" s="187"/>
      <c r="R59" s="187"/>
      <c r="S59" s="187"/>
      <c r="T59" s="177"/>
      <c r="U59" s="177"/>
    </row>
    <row r="60" spans="1:29" ht="26.25" customHeight="1" x14ac:dyDescent="0.25">
      <c r="J60" s="184" t="s">
        <v>54</v>
      </c>
      <c r="K60" s="188"/>
      <c r="L60" s="188"/>
      <c r="M60" s="188"/>
      <c r="N60" s="188"/>
      <c r="O60" s="188"/>
      <c r="P60" s="188"/>
      <c r="Q60" s="188"/>
      <c r="R60" s="188"/>
      <c r="S60" s="188"/>
      <c r="T60" s="177"/>
      <c r="U60" s="177"/>
    </row>
    <row r="61" spans="1:29" ht="19.5" customHeight="1" x14ac:dyDescent="0.25">
      <c r="D61" s="183"/>
      <c r="K61" s="189" t="s">
        <v>55</v>
      </c>
      <c r="L61" s="189"/>
      <c r="M61" s="189"/>
      <c r="N61" s="189"/>
      <c r="O61" s="189"/>
      <c r="P61" s="189"/>
      <c r="Q61" s="189"/>
      <c r="R61" s="189"/>
      <c r="S61" s="189"/>
      <c r="T61" s="177"/>
      <c r="U61" s="177"/>
    </row>
    <row r="62" spans="1:29" ht="22.5" customHeight="1" x14ac:dyDescent="0.25">
      <c r="K62" s="189" t="s">
        <v>56</v>
      </c>
      <c r="L62" s="189"/>
      <c r="M62" s="189"/>
      <c r="N62" s="189"/>
      <c r="O62" s="189"/>
      <c r="P62" s="189"/>
      <c r="Q62" s="189"/>
      <c r="R62" s="189"/>
      <c r="S62" s="189"/>
      <c r="T62" s="177"/>
      <c r="U62" s="177"/>
    </row>
    <row r="63" spans="1:29" x14ac:dyDescent="0.25">
      <c r="A63" s="185"/>
      <c r="K63" s="190" t="s">
        <v>57</v>
      </c>
      <c r="L63" s="191"/>
      <c r="M63" s="191"/>
      <c r="N63" s="191"/>
      <c r="O63" s="191"/>
      <c r="P63" s="191"/>
      <c r="Q63" s="191"/>
      <c r="R63" s="191"/>
      <c r="S63" s="191"/>
    </row>
    <row r="64" spans="1:29" x14ac:dyDescent="0.25">
      <c r="K64" s="192" t="s">
        <v>58</v>
      </c>
      <c r="L64" s="188"/>
      <c r="M64" s="188"/>
      <c r="N64" s="188"/>
      <c r="O64" s="188"/>
      <c r="P64" s="188"/>
      <c r="Q64" s="188"/>
      <c r="R64" s="188"/>
      <c r="S64" s="188"/>
    </row>
  </sheetData>
  <sheetProtection algorithmName="SHA-512" hashValue="Rko+llWcyRrGGCpy7p6n/EU9iAs9ACD7UzKcPLl34YxRiblkpXTtnpU9idiQguKINCjonRzbLjPGIB1LM9/6nA==" saltValue="UOoQC41dEEPO2yPA0NAgIg==" spinCount="100000" sheet="1" objects="1" scenarios="1"/>
  <mergeCells count="55">
    <mergeCell ref="A6:R6"/>
    <mergeCell ref="A1:R1"/>
    <mergeCell ref="A2:R2"/>
    <mergeCell ref="A3:R3"/>
    <mergeCell ref="A4:R4"/>
    <mergeCell ref="A5:R5"/>
    <mergeCell ref="A7:R7"/>
    <mergeCell ref="A9:R9"/>
    <mergeCell ref="A10:A11"/>
    <mergeCell ref="C10:C11"/>
    <mergeCell ref="D10:D11"/>
    <mergeCell ref="E10:E11"/>
    <mergeCell ref="F10:AC10"/>
    <mergeCell ref="F11:I11"/>
    <mergeCell ref="J11:M11"/>
    <mergeCell ref="N11:Q11"/>
    <mergeCell ref="R11:U11"/>
    <mergeCell ref="V11:Y11"/>
    <mergeCell ref="Z11:AC11"/>
    <mergeCell ref="B17:B19"/>
    <mergeCell ref="C17:C19"/>
    <mergeCell ref="D17:D19"/>
    <mergeCell ref="E17:E19"/>
    <mergeCell ref="A48:R48"/>
    <mergeCell ref="B21:B22"/>
    <mergeCell ref="C21:C22"/>
    <mergeCell ref="D21:D22"/>
    <mergeCell ref="E21:E22"/>
    <mergeCell ref="A26:R26"/>
    <mergeCell ref="C27:C28"/>
    <mergeCell ref="D27:D28"/>
    <mergeCell ref="E27:E28"/>
    <mergeCell ref="F27:AC27"/>
    <mergeCell ref="F28:I28"/>
    <mergeCell ref="J28:M28"/>
    <mergeCell ref="N28:Q28"/>
    <mergeCell ref="R28:U28"/>
    <mergeCell ref="V28:Y28"/>
    <mergeCell ref="Z28:AC28"/>
    <mergeCell ref="K64:S64"/>
    <mergeCell ref="B49:B50"/>
    <mergeCell ref="C49:C50"/>
    <mergeCell ref="D49:E50"/>
    <mergeCell ref="F49:AC49"/>
    <mergeCell ref="F50:I50"/>
    <mergeCell ref="J50:M50"/>
    <mergeCell ref="N50:Q50"/>
    <mergeCell ref="R50:U50"/>
    <mergeCell ref="V50:Y50"/>
    <mergeCell ref="Z50:AC50"/>
    <mergeCell ref="R57:R58"/>
    <mergeCell ref="K59:S60"/>
    <mergeCell ref="K61:S61"/>
    <mergeCell ref="K62:S62"/>
    <mergeCell ref="K63:S63"/>
  </mergeCells>
  <conditionalFormatting sqref="Z52 R13:R14 V13:V14 Z13:Z14 Z30:Z31">
    <cfRule type="cellIs" priority="2" stopIfTrue="1" operator="equal">
      <formula>$V$13</formula>
    </cfRule>
  </conditionalFormatting>
  <conditionalFormatting sqref="F13">
    <cfRule type="cellIs" dxfId="0" priority="1" stopIfTrue="1" operator="equal">
      <formula>$V$13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2014-03-06T17:55:26Z</dcterms:modified>
</cp:coreProperties>
</file>